
<file path=[Content_Types].xml><?xml version="1.0" encoding="utf-8"?>
<Types xmlns="http://schemas.openxmlformats.org/package/2006/content-types"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26"/>
  <workbookPr/>
  <mc:AlternateContent xmlns:mc="http://schemas.openxmlformats.org/markup-compatibility/2006">
    <mc:Choice Requires="x15">
      <x15ac:absPath xmlns:x15ac="http://schemas.microsoft.com/office/spreadsheetml/2010/11/ac" url="/Volumes/ACESAgShared/ExtensionComm/ExtComm-DayEditors/ANR-2852 /"/>
    </mc:Choice>
  </mc:AlternateContent>
  <xr:revisionPtr revIDLastSave="0" documentId="13_ncr:1_{D5F137E7-98CD-F54A-953B-F4526914B893}" xr6:coauthVersionLast="47" xr6:coauthVersionMax="47" xr10:uidLastSave="{00000000-0000-0000-0000-000000000000}"/>
  <bookViews>
    <workbookView xWindow="6840" yWindow="620" windowWidth="35920" windowHeight="23020" firstSheet="2" activeTab="2" xr2:uid="{00000000-000D-0000-FFFF-FFFF00000000}"/>
  </bookViews>
  <sheets>
    <sheet name="Front Page" sheetId="1" r:id="rId1"/>
    <sheet name="Watermelon" sheetId="2" r:id="rId2"/>
    <sheet name="qry_Chemicals1" sheetId="3" r:id="rId3"/>
    <sheet name="qry_Fertilizer2" sheetId="4" r:id="rId4"/>
    <sheet name="qry_Sale_Price" sheetId="5" r:id="rId5"/>
    <sheet name="qry_Other3" sheetId="6" r:id="rId6"/>
    <sheet name="qry_Towed_Equipment" sheetId="7" r:id="rId7"/>
    <sheet name="qry_Tractors_Harvesters" sheetId="8" r:id="rId8"/>
    <sheet name="qry_Self_Propelled" sheetId="9" r:id="rId9"/>
    <sheet name="Irrigation System" sheetId="10" r:id="rId10"/>
  </sheets>
  <definedNames>
    <definedName name="ExternalData_1" localSheetId="2" hidden="1">qry_Chemicals1!$A$1:$C$86</definedName>
    <definedName name="ExternalData_2" localSheetId="3" hidden="1">qry_Fertilizer2!$A$1:$C$23</definedName>
    <definedName name="ExternalData_3" localSheetId="5" hidden="1">qry_Other3!$A$1:$C$50</definedName>
    <definedName name="ExternalData_4" localSheetId="4" hidden="1">qry_Sale_Price!$A$1:$C$13</definedName>
    <definedName name="ExternalData_5" localSheetId="8" hidden="1">qry_Self_Propelled!$A$1:$L$25</definedName>
    <definedName name="ExternalData_6" localSheetId="6" hidden="1">qry_Towed_Equipment!$A$1:$O$514</definedName>
    <definedName name="ExternalData_7" localSheetId="7" hidden="1">qry_Tractors_Harvesters!$A$1:$K$36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qry_Chemicals1-35691bd1-54b6-42af-a4b6-f3c3d5496a70" name="qry_Chemicals1" connection="Query - qry_Chemicals1"/>
          <x15:modelTable id="qry_Fertilizer2-642556d6-3ded-4d7f-b53d-945b1bf5a879" name="qry_Fertilizer2" connection="Query - qry_Fertilizer2"/>
          <x15:modelTable id="qry_Sale_Price-d8af77f3-e8b4-4f42-bc63-a328a5ee527e" name="qry_Sale_Price" connection="Query - qry_Sale_Price"/>
          <x15:modelTable id="qry_Other3-88ab0248-b25f-47a7-b3f8-4267ef9b2473" name="qry_Other3" connection="Query - qry_Other3"/>
          <x15:modelTable id="qry_Towed_Equipment-7d4948a6-a00f-4a2f-b796-1ebce82a2f02" name="qry_Towed_Equipment" connection="Query - qry_Towed_Equipment"/>
          <x15:modelTable id="qry_Tractors_Harvesters-1d09032b-0bee-4f63-a19b-50171db4e2a6" name="qry_Tractors_Harvesters" connection="Query - qry_Tractors_Harvesters"/>
          <x15:modelTable id="qry_Self_propelled-08e09c0e-8f34-45fa-b6f4-d82d6ba42789" name="qry_Self_propelled" connection="Query - qry_Self_propelled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6" i="10" l="1"/>
  <c r="E61" i="2"/>
  <c r="F61" i="2" s="1"/>
  <c r="F83" i="2"/>
  <c r="E83" i="2" s="1"/>
  <c r="D83" i="2"/>
  <c r="C86" i="2"/>
  <c r="C84" i="2" s="1"/>
  <c r="F77" i="2"/>
  <c r="F74" i="2"/>
  <c r="F68" i="2"/>
  <c r="F67" i="2"/>
  <c r="F66" i="2"/>
  <c r="F65" i="2"/>
  <c r="F64" i="2"/>
  <c r="F63" i="2"/>
  <c r="F62" i="2"/>
  <c r="F56" i="2"/>
  <c r="F54" i="2"/>
  <c r="F53" i="2"/>
  <c r="F52" i="2"/>
  <c r="F51" i="2"/>
  <c r="F50" i="2"/>
  <c r="F49" i="2"/>
  <c r="F48" i="2"/>
  <c r="F47" i="2"/>
  <c r="F46" i="2"/>
  <c r="F44" i="2"/>
  <c r="F43" i="2"/>
  <c r="F42" i="2"/>
  <c r="F41" i="2"/>
  <c r="F40" i="2"/>
  <c r="F39" i="2"/>
  <c r="F38" i="2"/>
  <c r="F36" i="2"/>
  <c r="F35" i="2"/>
  <c r="F34" i="2"/>
  <c r="F33" i="2"/>
  <c r="F32" i="2"/>
  <c r="F31" i="2"/>
  <c r="F30" i="2"/>
  <c r="F26" i="2"/>
  <c r="F25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H83" i="2" l="1"/>
  <c r="D55" i="2"/>
  <c r="F55" i="2" s="1"/>
  <c r="G83" i="2"/>
  <c r="C88" i="2"/>
  <c r="C87" i="2"/>
  <c r="C85" i="2"/>
  <c r="F57" i="2"/>
  <c r="D69" i="2" s="1"/>
  <c r="F69" i="2" s="1"/>
  <c r="F71" i="2" s="1"/>
  <c r="F73" i="2" s="1"/>
  <c r="E86" i="2" l="1"/>
  <c r="E84" i="2"/>
  <c r="E87" i="2"/>
  <c r="D86" i="2"/>
  <c r="E85" i="2"/>
  <c r="D84" i="2"/>
  <c r="D85" i="2"/>
  <c r="D87" i="2"/>
  <c r="E88" i="2"/>
  <c r="H88" i="2"/>
  <c r="F88" i="2"/>
  <c r="F87" i="2"/>
  <c r="H86" i="2"/>
  <c r="F86" i="2"/>
  <c r="F84" i="2"/>
  <c r="G84" i="2"/>
  <c r="H87" i="2"/>
  <c r="G85" i="2"/>
  <c r="H85" i="2"/>
  <c r="F85" i="2"/>
  <c r="H84" i="2"/>
  <c r="G88" i="2"/>
  <c r="G87" i="2"/>
  <c r="G86" i="2"/>
  <c r="D88" i="2"/>
  <c r="F75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3647FA7-4684-427D-AACA-51A4CBAD7E92}" keepAlive="1" name="ModelConnection_ExternalData_1" description="Data Model" type="5" refreshedVersion="8" minRefreshableVersion="5" saveData="1">
    <dbPr connection="Data Model Connection" command="qry_Chemicals1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74379B33-5FD0-493E-890E-19174FB92D22}" keepAlive="1" name="ModelConnection_ExternalData_2" description="Data Model" type="5" refreshedVersion="8" minRefreshableVersion="5" saveData="1">
    <dbPr connection="Data Model Connection" command="qry_Fertilizer2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A3173E98-7351-4CEF-9949-AB64AFF19442}" keepAlive="1" name="ModelConnection_ExternalData_3" description="Data Model" type="5" refreshedVersion="8" minRefreshableVersion="5" saveData="1">
    <dbPr connection="Data Model Connection" command="qry_Other3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44867DE1-A8CD-4F09-903B-04B9B55F2D7A}" keepAlive="1" name="ModelConnection_ExternalData_4" description="Data Model" type="5" refreshedVersion="8" minRefreshableVersion="5" saveData="1">
    <dbPr connection="Data Model Connection" command="qry_Sale_Pric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14DFCBC3-8746-4F98-A3BC-77A893A0EFAF}" keepAlive="1" name="ModelConnection_ExternalData_5" description="Data Model" type="5" refreshedVersion="8" minRefreshableVersion="5" saveData="1">
    <dbPr connection="Data Model Connection" command="qry_Self_propelled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A01D3399-21D7-4B37-A812-DA68D82879FD}" keepAlive="1" name="ModelConnection_ExternalData_6" description="Data Model" type="5" refreshedVersion="8" minRefreshableVersion="5" saveData="1">
    <dbPr connection="Data Model Connection" command="qry_Towed_Equipment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1C71C5C8-94F1-43E8-B34A-DD4721652B7E}" keepAlive="1" name="ModelConnection_ExternalData_7" description="Data Model" type="5" refreshedVersion="8" minRefreshableVersion="5" saveData="1">
    <dbPr connection="Data Model Connection" command="qry_Tractors_Harvesters" commandType="3"/>
    <extLst>
      <ext xmlns:x15="http://schemas.microsoft.com/office/spreadsheetml/2010/11/main" uri="{DE250136-89BD-433C-8126-D09CA5730AF9}">
        <x15:connection id="" model="1"/>
      </ext>
    </extLst>
  </connection>
  <connection id="8" xr16:uid="{FB5FDA3B-2376-43D6-A071-D5006050FFF1}" name="Query - qry_Chemicals1" description="Connection to the 'qry_Chemicals1' query in the workbook." type="100" refreshedVersion="8" minRefreshableVersion="5">
    <extLst>
      <ext xmlns:x15="http://schemas.microsoft.com/office/spreadsheetml/2010/11/main" uri="{DE250136-89BD-433C-8126-D09CA5730AF9}">
        <x15:connection id="825d87fa-e77d-499e-be6c-671a67ff85bb">
          <x15:oledbPr connection="Provider=Microsoft.Mashup.OleDb.1;Data Source=$Workbook$;Location=qry_Chemicals1;Extended Properties=&quot;&quot;">
            <x15:dbTables>
              <x15:dbTable name="qry_Chemicals1"/>
            </x15:dbTables>
          </x15:oledbPr>
        </x15:connection>
      </ext>
    </extLst>
  </connection>
  <connection id="9" xr16:uid="{E3777AB5-368A-4EF8-B616-7AB528DCAF3A}" name="Query - qry_Fertilizer2" description="Connection to the 'qry_Fertilizer2' query in the workbook." type="100" refreshedVersion="8" minRefreshableVersion="5">
    <extLst>
      <ext xmlns:x15="http://schemas.microsoft.com/office/spreadsheetml/2010/11/main" uri="{DE250136-89BD-433C-8126-D09CA5730AF9}">
        <x15:connection id="e259f8d8-3b8a-47ea-a7b8-0b77bfabffc9">
          <x15:oledbPr connection="Provider=Microsoft.Mashup.OleDb.1;Data Source=$Workbook$;Location=qry_Fertilizer2;Extended Properties=&quot;&quot;">
            <x15:dbTables>
              <x15:dbTable name="qry_Fertilizer2"/>
            </x15:dbTables>
          </x15:oledbPr>
        </x15:connection>
      </ext>
    </extLst>
  </connection>
  <connection id="10" xr16:uid="{0D592B2D-501B-4216-9889-7D05DF868007}" name="Query - qry_Other3" description="Connection to the 'qry_Other3' query in the workbook." type="100" refreshedVersion="8" minRefreshableVersion="5">
    <extLst>
      <ext xmlns:x15="http://schemas.microsoft.com/office/spreadsheetml/2010/11/main" uri="{DE250136-89BD-433C-8126-D09CA5730AF9}">
        <x15:connection id="e8be39eb-f1fe-4c5c-8913-2decee6f06b9">
          <x15:oledbPr connection="Provider=Microsoft.Mashup.OleDb.1;Data Source=$Workbook$;Location=qry_Other3;Extended Properties=&quot;&quot;">
            <x15:dbTables>
              <x15:dbTable name="qry_Other3"/>
            </x15:dbTables>
          </x15:oledbPr>
        </x15:connection>
      </ext>
    </extLst>
  </connection>
  <connection id="11" xr16:uid="{802CEC55-4C6F-4FAE-9857-4C073D59A21C}" name="Query - qry_Sale_Price" description="Connection to the 'qry_Sale_Price' query in the workbook." type="100" refreshedVersion="8" minRefreshableVersion="5">
    <extLst>
      <ext xmlns:x15="http://schemas.microsoft.com/office/spreadsheetml/2010/11/main" uri="{DE250136-89BD-433C-8126-D09CA5730AF9}">
        <x15:connection id="ec5f4c6f-aecf-453c-9cc7-8ed109e59217">
          <x15:oledbPr connection="Provider=Microsoft.Mashup.OleDb.1;Data Source=$Workbook$;Location=qry_Sale_Price;Extended Properties=&quot;&quot;">
            <x15:dbTables>
              <x15:dbTable name="qry_Sale_Price"/>
            </x15:dbTables>
          </x15:oledbPr>
        </x15:connection>
      </ext>
    </extLst>
  </connection>
  <connection id="12" xr16:uid="{0B6A91A1-113B-44E1-9AE3-1E22E5740187}" name="Query - qry_Self_propelled" description="Connection to the 'qry_Self_propelled' query in the workbook." type="100" refreshedVersion="8" minRefreshableVersion="5">
    <extLst>
      <ext xmlns:x15="http://schemas.microsoft.com/office/spreadsheetml/2010/11/main" uri="{DE250136-89BD-433C-8126-D09CA5730AF9}">
        <x15:connection id="a6f8815a-87e8-4470-8c64-3eefbf06b783">
          <x15:oledbPr connection="Provider=Microsoft.Mashup.OleDb.1;Data Source=$Workbook$;Location=qry_Self_propelled;Extended Properties=&quot;&quot;">
            <x15:dbTables>
              <x15:dbTable name="qry_Self_propelled"/>
            </x15:dbTables>
          </x15:oledbPr>
        </x15:connection>
      </ext>
    </extLst>
  </connection>
  <connection id="13" xr16:uid="{1EEF15D3-579C-4731-B815-1CD3091B90C1}" name="Query - qry_Towed_Equipment" description="Connection to the 'qry_Towed_Equipment' query in the workbook." type="100" refreshedVersion="8" minRefreshableVersion="5">
    <extLst>
      <ext xmlns:x15="http://schemas.microsoft.com/office/spreadsheetml/2010/11/main" uri="{DE250136-89BD-433C-8126-D09CA5730AF9}">
        <x15:connection id="fa6ab560-8a90-4e0d-b296-129d689915c0">
          <x15:oledbPr connection="Provider=Microsoft.Mashup.OleDb.1;Data Source=$Workbook$;Location=qry_Towed_Equipment;Extended Properties=&quot;&quot;">
            <x15:dbTables>
              <x15:dbTable name="qry_Towed_Equipment"/>
            </x15:dbTables>
          </x15:oledbPr>
        </x15:connection>
      </ext>
    </extLst>
  </connection>
  <connection id="14" xr16:uid="{61BDD33A-BB5C-4238-A4A8-F01F10CD75B2}" name="Query - qry_Tractors_Harvesters" description="Connection to the 'qry_Tractors_Harvesters' query in the workbook." type="100" refreshedVersion="8" minRefreshableVersion="5">
    <extLst>
      <ext xmlns:x15="http://schemas.microsoft.com/office/spreadsheetml/2010/11/main" uri="{DE250136-89BD-433C-8126-D09CA5730AF9}">
        <x15:connection id="467cc29e-d2aa-4abb-8b77-9bb8108ab209">
          <x15:oledbPr connection="Provider=Microsoft.Mashup.OleDb.1;Data Source=$Workbook$;Location=qry_Tractors_Harvesters;Extended Properties=&quot;&quot;">
            <x15:dbTables>
              <x15:dbTable name="qry_Tractors_Harvesters"/>
            </x15:dbTables>
          </x15:oledbPr>
        </x15:connection>
      </ext>
    </extLst>
  </connection>
  <connection id="15" xr16:uid="{F58431C5-E99B-4769-B2B9-4E695D9D36CA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<sst xmlns="http://schemas.openxmlformats.org/spreadsheetml/2006/main" count="1573" uniqueCount="986">
  <si>
    <t>Watermelon Enterprise Budgets</t>
  </si>
  <si>
    <r>
      <t xml:space="preserve">⚠️ This budgets is </t>
    </r>
    <r>
      <rPr>
        <b/>
        <sz val="12"/>
        <color theme="1"/>
        <rFont val="Arial"/>
        <family val="2"/>
      </rPr>
      <t>not recommendation</t>
    </r>
    <r>
      <rPr>
        <sz val="12"/>
        <color theme="1"/>
        <rFont val="Arial"/>
        <family val="2"/>
      </rPr>
      <t xml:space="preserve">. It represent </t>
    </r>
    <r>
      <rPr>
        <b/>
        <sz val="12"/>
        <color theme="1"/>
        <rFont val="Arial"/>
        <family val="2"/>
      </rPr>
      <t>standardized scenario</t>
    </r>
    <r>
      <rPr>
        <sz val="12"/>
        <color theme="1"/>
        <rFont val="Arial"/>
        <family val="2"/>
      </rPr>
      <t xml:space="preserve"> based on typical practices, average input prices, and expected yields. Users are encouraged to adapt the data to better reflect their own farm conditions.</t>
    </r>
  </si>
  <si>
    <t>The budget is structured into the following categories:</t>
  </si>
  <si>
    <t>Category</t>
  </si>
  <si>
    <t>Description</t>
  </si>
  <si>
    <t>Variable Costs</t>
  </si>
  <si>
    <t>Inputs that vary with production (e.g., seed, fertilizer, chemicals, labor)</t>
  </si>
  <si>
    <t>Fixed Costs</t>
  </si>
  <si>
    <t>Annualized expenses that do not change with production level (e.g., land, equipment)</t>
  </si>
  <si>
    <t>Total Costs</t>
  </si>
  <si>
    <t>Sum of variable and fixed costs</t>
  </si>
  <si>
    <t>Total Receipts</t>
  </si>
  <si>
    <t>Expected gross revenue based on market price and yield</t>
  </si>
  <si>
    <t>Return to Land and Capital</t>
  </si>
  <si>
    <t>Net return after all costs, indicating potential profit margins</t>
  </si>
  <si>
    <t>Sensitivity Analysis</t>
  </si>
  <si>
    <t>Impact of changes in watermelon price and yield on profitability</t>
  </si>
  <si>
    <t>Supplementary Data Sheets</t>
  </si>
  <si>
    <t>Additional tabs are included to support and feed data into the budgets:</t>
  </si>
  <si>
    <r>
      <t>Chemicals</t>
    </r>
    <r>
      <rPr>
        <sz val="12"/>
        <color theme="1"/>
        <rFont val="Arial"/>
        <family val="2"/>
      </rPr>
      <t xml:space="preserve"> – Active ingredients,  and prices</t>
    </r>
  </si>
  <si>
    <r>
      <t>Fertilizer</t>
    </r>
    <r>
      <rPr>
        <sz val="12"/>
        <color theme="1"/>
        <rFont val="Arial"/>
        <family val="2"/>
      </rPr>
      <t xml:space="preserve"> – Nutrient sources and cost assumptions</t>
    </r>
  </si>
  <si>
    <r>
      <t>Sale Price</t>
    </r>
    <r>
      <rPr>
        <sz val="12"/>
        <color theme="1"/>
        <rFont val="Arial"/>
        <family val="2"/>
      </rPr>
      <t xml:space="preserve"> – Assumed price per lb for watermelon</t>
    </r>
  </si>
  <si>
    <r>
      <t>Other</t>
    </r>
    <r>
      <rPr>
        <sz val="12"/>
        <color theme="1"/>
        <rFont val="Arial"/>
        <family val="2"/>
      </rPr>
      <t xml:space="preserve"> – Additional costs such as fuel or miscellaneous services</t>
    </r>
  </si>
  <si>
    <r>
      <t>Towed Equipment</t>
    </r>
    <r>
      <rPr>
        <sz val="12"/>
        <color theme="1"/>
        <rFont val="Arial"/>
        <family val="2"/>
      </rPr>
      <t xml:space="preserve"> – Implements like plows, planters, and cultivators</t>
    </r>
  </si>
  <si>
    <r>
      <t>Tractors &amp; Harvesters</t>
    </r>
    <r>
      <rPr>
        <sz val="12"/>
        <color theme="1"/>
        <rFont val="Arial"/>
        <family val="2"/>
      </rPr>
      <t xml:space="preserve"> – Equipment used for key field operations</t>
    </r>
  </si>
  <si>
    <r>
      <t>Self-Propelled</t>
    </r>
    <r>
      <rPr>
        <sz val="12"/>
        <color theme="1"/>
        <rFont val="Arial"/>
        <family val="2"/>
      </rPr>
      <t xml:space="preserve"> – High-power machinery such as combines or sprayers</t>
    </r>
  </si>
  <si>
    <r>
      <rPr>
        <b/>
        <sz val="12"/>
        <color theme="1"/>
        <rFont val="Arial"/>
        <family val="2"/>
      </rPr>
      <t>Irrigation sytem</t>
    </r>
    <r>
      <rPr>
        <sz val="12"/>
        <color theme="1"/>
        <rFont val="Arial"/>
        <family val="2"/>
      </rPr>
      <t xml:space="preserve"> - Drip line irrigation system</t>
    </r>
  </si>
  <si>
    <t>Cost Basis and Customization</t>
  </si>
  <si>
    <r>
      <t xml:space="preserve">All estimates are calculated on a </t>
    </r>
    <r>
      <rPr>
        <b/>
        <sz val="12"/>
        <color theme="1"/>
        <rFont val="Arial"/>
        <family val="2"/>
      </rPr>
      <t>per-acre basis</t>
    </r>
    <r>
      <rPr>
        <sz val="12"/>
        <color theme="1"/>
        <rFont val="Arial"/>
        <family val="2"/>
      </rPr>
      <t xml:space="preserve"> to support cost analysis and farm-level adaptation.</t>
    </r>
  </si>
  <si>
    <r>
      <t>NOTE:</t>
    </r>
    <r>
      <rPr>
        <sz val="12"/>
        <color theme="1"/>
        <rFont val="Arial"/>
        <family val="2"/>
      </rPr>
      <t xml:space="preserve"> The following costs are estimates. Actual costs and input needs will vary by farm.</t>
    </r>
  </si>
  <si>
    <t>Disclaimer</t>
  </si>
  <si>
    <t>The Alabama Cooperative Extension System (Alabama A&amp;M University and Auburn University) is an equal opportunity educator, employer, and provider. © 2025 by the Alabama Cooperative Extension System. All rights reserved. www.aces.edu</t>
  </si>
  <si>
    <t>Cost of Production - Watermelon</t>
  </si>
  <si>
    <t>Unit</t>
  </si>
  <si>
    <t>Qty/acre</t>
  </si>
  <si>
    <t>Cost/Unit</t>
  </si>
  <si>
    <t>Total/acre</t>
  </si>
  <si>
    <t xml:space="preserve">Pre-Harvest </t>
  </si>
  <si>
    <t>Land preparation</t>
  </si>
  <si>
    <t>Soil sampling (nutrient analysis)</t>
  </si>
  <si>
    <t>Acre</t>
  </si>
  <si>
    <t>13-13-13</t>
  </si>
  <si>
    <t>lb</t>
  </si>
  <si>
    <t>Plastic Mulch 48"x4000</t>
  </si>
  <si>
    <t>Roll 4000</t>
  </si>
  <si>
    <t>Labor</t>
  </si>
  <si>
    <t>Hours</t>
  </si>
  <si>
    <t>Planting</t>
  </si>
  <si>
    <t>Transplanting Watermelon</t>
  </si>
  <si>
    <t>carton case 18</t>
  </si>
  <si>
    <t>Halosulfuron-methyl</t>
  </si>
  <si>
    <t>oz</t>
  </si>
  <si>
    <t>Ethalfluralin </t>
  </si>
  <si>
    <t>pt</t>
  </si>
  <si>
    <t>Fungicide</t>
  </si>
  <si>
    <t>Trifloxystrobin</t>
  </si>
  <si>
    <t>Mefenoxam</t>
  </si>
  <si>
    <t>Azoxystrobin</t>
  </si>
  <si>
    <t>Mancozeb</t>
  </si>
  <si>
    <t>Insecticide</t>
  </si>
  <si>
    <t>Spinosad</t>
  </si>
  <si>
    <t>Chlorantraniliprole</t>
  </si>
  <si>
    <t>qt</t>
  </si>
  <si>
    <t>Lambda-cyhalothrin; Chlorantraniliprole</t>
  </si>
  <si>
    <t>Herb.; Fung.; Insect.</t>
  </si>
  <si>
    <t>Irrigation system</t>
  </si>
  <si>
    <t>Running irrigation system Drip Line</t>
  </si>
  <si>
    <t>$</t>
  </si>
  <si>
    <t>(Fertigate)</t>
  </si>
  <si>
    <t>20-20-20</t>
  </si>
  <si>
    <t>Fertilizer Injector</t>
  </si>
  <si>
    <t>Set up fertigate</t>
  </si>
  <si>
    <t>Set up irrigation</t>
  </si>
  <si>
    <t xml:space="preserve">Harvest </t>
  </si>
  <si>
    <t xml:space="preserve">26” Watermelon bin     </t>
  </si>
  <si>
    <t>Each</t>
  </si>
  <si>
    <t>Overall</t>
  </si>
  <si>
    <t xml:space="preserve">Machinery                               </t>
  </si>
  <si>
    <t xml:space="preserve">Disk + Incorporate  10  with    2WD 75 hp with   </t>
  </si>
  <si>
    <t>hrs/acre</t>
  </si>
  <si>
    <t xml:space="preserve">Spray (Broadcast)  27  with    2WD 75 hp with   </t>
  </si>
  <si>
    <t xml:space="preserve">Mulch Lifter  1-Row  with    2WD 75 hp with   </t>
  </si>
  <si>
    <t xml:space="preserve">Rotary Tiller  5  with    2WD 75 hp with   </t>
  </si>
  <si>
    <t xml:space="preserve">Take Up Reel (M&amp;T)  1-Row  with    2WD with 75 hp </t>
  </si>
  <si>
    <t xml:space="preserve">Plastic Layer   Bed 5'cntr  with    2WD with 75 hp </t>
  </si>
  <si>
    <t xml:space="preserve">Plntr/H20 Squash  1R 5'cntr  with    2WD with 75 hp </t>
  </si>
  <si>
    <t>Fuel</t>
  </si>
  <si>
    <t>gal/acre</t>
  </si>
  <si>
    <t>R&amp;M</t>
  </si>
  <si>
    <t>$/acre</t>
  </si>
  <si>
    <t>Irrigation System R&amp;M Drip Line</t>
  </si>
  <si>
    <t>Cleanup field</t>
  </si>
  <si>
    <t>Interest on operating expenses</t>
  </si>
  <si>
    <t>Interest rate</t>
  </si>
  <si>
    <t>%</t>
  </si>
  <si>
    <t>Crop Insurance - Fruit and Vegetable*</t>
  </si>
  <si>
    <t>Total Variable Costs</t>
  </si>
  <si>
    <t>*Based on USDA FSA NAP Insurance administrative fee of $325/crop assuming 2.6 acres of production.</t>
  </si>
  <si>
    <t>Irrigation depreciation</t>
  </si>
  <si>
    <t>System</t>
  </si>
  <si>
    <t>Misc. Overhead</t>
  </si>
  <si>
    <t>Land ownership</t>
  </si>
  <si>
    <t>-</t>
  </si>
  <si>
    <t>Total Fixed Costs</t>
  </si>
  <si>
    <t>TOTAL COSTS</t>
  </si>
  <si>
    <t xml:space="preserve">Total receipts </t>
  </si>
  <si>
    <t>Watermelon</t>
  </si>
  <si>
    <t>Return to land and capital</t>
  </si>
  <si>
    <t>Initial Capital Investment</t>
  </si>
  <si>
    <t>..\..\..\..\Data base\Drip Line - Irrigation System.xlsx</t>
  </si>
  <si>
    <t>Price/acre/yield</t>
  </si>
  <si>
    <t>Expected</t>
  </si>
  <si>
    <t xml:space="preserve">Herbicide </t>
  </si>
  <si>
    <t>YIELD</t>
  </si>
  <si>
    <t>PRICE</t>
  </si>
  <si>
    <t>Active ingredient</t>
  </si>
  <si>
    <t>Avg Price</t>
  </si>
  <si>
    <t>2,4-D</t>
  </si>
  <si>
    <t>2,4-D; Glyphosate Dimethylamine Salt</t>
  </si>
  <si>
    <t>gal</t>
  </si>
  <si>
    <t>Abamectin</t>
  </si>
  <si>
    <t>Acephate</t>
  </si>
  <si>
    <t>Acetochlor</t>
  </si>
  <si>
    <t>Acifluorfen Sodium Salt; Bentazon Sodium Salt</t>
  </si>
  <si>
    <t>Alkyl Aryl Polyoxyalkylene Ethers and Free Fatty Acids</t>
  </si>
  <si>
    <t>Atrazine</t>
  </si>
  <si>
    <t>Azoxystrobin; Benzovindiflupyr</t>
  </si>
  <si>
    <t>Azoxystrobin; Propiconazole</t>
  </si>
  <si>
    <t>Bifenazate</t>
  </si>
  <si>
    <t>Bifenthrin</t>
  </si>
  <si>
    <t>Bromethalin</t>
  </si>
  <si>
    <t>Captan</t>
  </si>
  <si>
    <t>Carbaryl</t>
  </si>
  <si>
    <t>Chlorothalonil</t>
  </si>
  <si>
    <t>Clethodim</t>
  </si>
  <si>
    <t>Constituents ineffective as spray adjuvants; Sodium Hydroxy-Tricarboxylate, C8-C10 D-Glucopyranose, Hydroxy Alcohols</t>
  </si>
  <si>
    <t>Copper Hydroxide</t>
  </si>
  <si>
    <t>Crop oil concentrates or Oil surfactants</t>
  </si>
  <si>
    <t>Cyclanilide; Ethephon</t>
  </si>
  <si>
    <t>Cyclanilide; Mepiquat Chloride</t>
  </si>
  <si>
    <t>Cyproconazole; Picoxystrobin</t>
  </si>
  <si>
    <t>Cyprodinil Fludioxonil</t>
  </si>
  <si>
    <t>Dicamba Diglycolamine Salt</t>
  </si>
  <si>
    <t>Dicrotophos</t>
  </si>
  <si>
    <t>Difenoconazole; Benzovindiflupyr</t>
  </si>
  <si>
    <t>Diflubenzuron</t>
  </si>
  <si>
    <t>Diuron</t>
  </si>
  <si>
    <t>Diuron; Thidiazuron</t>
  </si>
  <si>
    <t>Ethephon</t>
  </si>
  <si>
    <t>Fenpropathrin</t>
  </si>
  <si>
    <t>Flumioxazin</t>
  </si>
  <si>
    <t>Fluometuron</t>
  </si>
  <si>
    <t>Fluridone</t>
  </si>
  <si>
    <t>Flutolanil</t>
  </si>
  <si>
    <t>Fomesafen Sodium Salt</t>
  </si>
  <si>
    <t>Glufosinate-ammonium</t>
  </si>
  <si>
    <t>Glyphosate Isopropylamine Salt</t>
  </si>
  <si>
    <t>Glyphosate, N-(phosphonomethyl) glycine</t>
  </si>
  <si>
    <t>Imazapic Ammonium Salt</t>
  </si>
  <si>
    <t>Imazethapyr Ammonium Salt</t>
  </si>
  <si>
    <t>Imidacloprid</t>
  </si>
  <si>
    <t>Mepiquat chloride</t>
  </si>
  <si>
    <t>Mesotrione</t>
  </si>
  <si>
    <t>Methomyl</t>
  </si>
  <si>
    <t>Methoxyfenozide</t>
  </si>
  <si>
    <t>Metribuzin</t>
  </si>
  <si>
    <t>Metribuzin; S-metolachlor</t>
  </si>
  <si>
    <t>Novaluron</t>
  </si>
  <si>
    <t>Oxathiapiprolin</t>
  </si>
  <si>
    <t>Paraquat Dichloride</t>
  </si>
  <si>
    <t>Pendimethalin</t>
  </si>
  <si>
    <t>Penthiopyrad</t>
  </si>
  <si>
    <t>Phorate</t>
  </si>
  <si>
    <t>Propamocarb Hydrochloride</t>
  </si>
  <si>
    <t>Propiconazole</t>
  </si>
  <si>
    <t>Prothioconazole</t>
  </si>
  <si>
    <t>Pydiflumetofen</t>
  </si>
  <si>
    <t>Pyraclostrobin</t>
  </si>
  <si>
    <t>Pyraclostrobin; Boscalid</t>
  </si>
  <si>
    <t>Pyrethroid</t>
  </si>
  <si>
    <t>Pyrimethanil</t>
  </si>
  <si>
    <t>Pyriproxyfen</t>
  </si>
  <si>
    <t>Pyroxasulfone</t>
  </si>
  <si>
    <t>S,S,S-Tributyl phosphorotrithioate</t>
  </si>
  <si>
    <t>Sethoxydim</t>
  </si>
  <si>
    <t>S-metolachlor</t>
  </si>
  <si>
    <t>Spinetoram</t>
  </si>
  <si>
    <t>Sulfoxaflor</t>
  </si>
  <si>
    <t>Tebuconazole</t>
  </si>
  <si>
    <t>Thiamethoxam</t>
  </si>
  <si>
    <t>Thidiazuron</t>
  </si>
  <si>
    <t>Tribufos</t>
  </si>
  <si>
    <t>Trifloxysulfuron- sodium</t>
  </si>
  <si>
    <t>Zeta-cypermetherin</t>
  </si>
  <si>
    <t>Fertilizer</t>
  </si>
  <si>
    <t>Cost per Unit</t>
  </si>
  <si>
    <t>0-0-60</t>
  </si>
  <si>
    <t>34-0-0</t>
  </si>
  <si>
    <t>4-0-13</t>
  </si>
  <si>
    <t>7-0-7</t>
  </si>
  <si>
    <t>Boron</t>
  </si>
  <si>
    <t>Calcium Nitrate</t>
  </si>
  <si>
    <t>Chicken Litter</t>
  </si>
  <si>
    <t>Ton</t>
  </si>
  <si>
    <t>DAP</t>
  </si>
  <si>
    <t>Fert 10-34-0</t>
  </si>
  <si>
    <t>Fertigation (NPK- 28-0-0-5)</t>
  </si>
  <si>
    <t>Lime</t>
  </si>
  <si>
    <t>Lime/Gypsum</t>
  </si>
  <si>
    <t>Micronutrients</t>
  </si>
  <si>
    <t>MOP</t>
  </si>
  <si>
    <t>Nitrogen</t>
  </si>
  <si>
    <t>Phosphate</t>
  </si>
  <si>
    <t>Potash</t>
  </si>
  <si>
    <t>Potassium Nitrate</t>
  </si>
  <si>
    <t>Sulfur</t>
  </si>
  <si>
    <t>UAN (32%)</t>
  </si>
  <si>
    <t>Crop</t>
  </si>
  <si>
    <t>Retail Price</t>
  </si>
  <si>
    <t>Barley</t>
  </si>
  <si>
    <t>Bu</t>
  </si>
  <si>
    <t>Corn</t>
  </si>
  <si>
    <t>Cotton</t>
  </si>
  <si>
    <t>Peanut</t>
  </si>
  <si>
    <t>Peas</t>
  </si>
  <si>
    <t>Soybeans</t>
  </si>
  <si>
    <t>Squash summer</t>
  </si>
  <si>
    <t>Strawberry</t>
  </si>
  <si>
    <t>Sweet Corn</t>
  </si>
  <si>
    <t>Ears</t>
  </si>
  <si>
    <t>Sweet Potato</t>
  </si>
  <si>
    <t>Tomato</t>
  </si>
  <si>
    <t>Inputs</t>
  </si>
  <si>
    <t>Cost per unit</t>
  </si>
  <si>
    <t>½ Bushel Peas</t>
  </si>
  <si>
    <t>½ Bushel Squash Summer</t>
  </si>
  <si>
    <t>25 lbs Boxes Tomato</t>
  </si>
  <si>
    <t>26” Watermelon bin    </t>
  </si>
  <si>
    <t>5 lbs Boxes Strawberry</t>
  </si>
  <si>
    <t>Barley seeds</t>
  </si>
  <si>
    <t>Box Sweet Potato - 40 lb bottom</t>
  </si>
  <si>
    <t>Checkoff Cotton</t>
  </si>
  <si>
    <t>$/bale</t>
  </si>
  <si>
    <t>Checkoff Soybeans</t>
  </si>
  <si>
    <t>%/bu</t>
  </si>
  <si>
    <t>Cleaning Peanut</t>
  </si>
  <si>
    <t>Corn seeds</t>
  </si>
  <si>
    <t>Thou</t>
  </si>
  <si>
    <t>Cotton seeds</t>
  </si>
  <si>
    <t>Diesel</t>
  </si>
  <si>
    <t>Drying - 8 Points</t>
  </si>
  <si>
    <t>Drying Peanut</t>
  </si>
  <si>
    <t>Electricity</t>
  </si>
  <si>
    <t>cents/kWh</t>
  </si>
  <si>
    <t>Fertilizer injector</t>
  </si>
  <si>
    <t>Frost cover</t>
  </si>
  <si>
    <t>24x1000 ft</t>
  </si>
  <si>
    <t>Ginning and Warehousing</t>
  </si>
  <si>
    <t>acre</t>
  </si>
  <si>
    <t>Irrigation System depreciation (Pivot)</t>
  </si>
  <si>
    <t>Irrigation System R&amp;M Pivot</t>
  </si>
  <si>
    <t>hrs</t>
  </si>
  <si>
    <t>Land rent</t>
  </si>
  <si>
    <t>NPB Checkoff Peanut</t>
  </si>
  <si>
    <t>$/ton</t>
  </si>
  <si>
    <t>Peanut seeds</t>
  </si>
  <si>
    <t>Plastic Corn Box</t>
  </si>
  <si>
    <t>Plastic Mulch 46"x4000</t>
  </si>
  <si>
    <t>46"x400</t>
  </si>
  <si>
    <t>48"x4000</t>
  </si>
  <si>
    <t>Plastic Mulch 60"x4000</t>
  </si>
  <si>
    <t>60"x4000</t>
  </si>
  <si>
    <t>Row Crop Consultant</t>
  </si>
  <si>
    <t>Running irrigation eletric operation</t>
  </si>
  <si>
    <t>Rural water</t>
  </si>
  <si>
    <t>Seed Sweet Corn</t>
  </si>
  <si>
    <t>Seeds Peas</t>
  </si>
  <si>
    <t>Seeds Squash Summer</t>
  </si>
  <si>
    <t>Silver/Aluminum Plastic Mulch 48"x4000</t>
  </si>
  <si>
    <t>Slips Sweet Potato</t>
  </si>
  <si>
    <t>Soil Sampling (Nutrient analysis)</t>
  </si>
  <si>
    <t>Soil Sampling (Physical properties)</t>
  </si>
  <si>
    <t>Soybeans seeds</t>
  </si>
  <si>
    <t>Sprinkler system (90 ft)</t>
  </si>
  <si>
    <t>Kit</t>
  </si>
  <si>
    <t>Transplanting Strawberry</t>
  </si>
  <si>
    <t>Transplanting Tomato</t>
  </si>
  <si>
    <t>Twine</t>
  </si>
  <si>
    <t>Wood Stake 48"</t>
  </si>
  <si>
    <t>Item Name/Size/Power Unit</t>
  </si>
  <si>
    <t>Purchase Price ($)</t>
  </si>
  <si>
    <t>Annual Use (hrs)</t>
  </si>
  <si>
    <t>Useful Life (year)</t>
  </si>
  <si>
    <t>Perf Rate (hr/acre)</t>
  </si>
  <si>
    <t>Labor (hr/acre)</t>
  </si>
  <si>
    <t>Fuel (hr/acre)</t>
  </si>
  <si>
    <t>R&amp;M Imp. (hr/acre)</t>
  </si>
  <si>
    <t>R&amp;M P.U. (hr/acre)</t>
  </si>
  <si>
    <t>Total R&amp;M (hr/acre)</t>
  </si>
  <si>
    <t>Total  Direct (hr/acre)</t>
  </si>
  <si>
    <t>Fixed  Imp. (hr/acre)</t>
  </si>
  <si>
    <t>Fixed P.U. (hr/acre)</t>
  </si>
  <si>
    <t>Total Fixed (hr/acre)</t>
  </si>
  <si>
    <t>Total Cost (hr/acre)</t>
  </si>
  <si>
    <t>Fert Appl (Liquid)  12R-30  with MFWD 225</t>
  </si>
  <si>
    <t>Fert Appl (Liquid)  12R-38  with MFWD 225</t>
  </si>
  <si>
    <t>Fert Appl (Liquid)  4R-38  with MFWD 150</t>
  </si>
  <si>
    <t>Fert Appl (Liquid)  6R-30  with MFWD 170</t>
  </si>
  <si>
    <t>Fert Appl (Liquid)  6R-38  with MFWD 170</t>
  </si>
  <si>
    <t>Fert Appl (Liquid)  8R-30  with MFWD 190</t>
  </si>
  <si>
    <t>Fert Appl (Liquid)  8R-38  with MFWD 190</t>
  </si>
  <si>
    <t>Fert Appl (Liquid)  8R-38 2x1  with MFWD 190</t>
  </si>
  <si>
    <t>Grain Drill &amp; Pre 10  with 2WD 130</t>
  </si>
  <si>
    <t>Grain Drill &amp; Pre 12  with 2WD 130</t>
  </si>
  <si>
    <t>Grain Drill &amp; Pre 15  with MFWD 150</t>
  </si>
  <si>
    <t>Grain Drill &amp; Pre 20  with MFWD 170</t>
  </si>
  <si>
    <t>Grain Drill &amp; Pre 24  with MFWD 190</t>
  </si>
  <si>
    <t>Grain Drill &amp; Pre 30  with MFWD 225</t>
  </si>
  <si>
    <t>Grain Drill &amp; Pre 35  with MFWD 225</t>
  </si>
  <si>
    <t>Grain Drill &amp; Pre T     8R-38  with MFWD 225</t>
  </si>
  <si>
    <t>Grain Drill 10  with 2WD 130</t>
  </si>
  <si>
    <t>Grain Drill 12  with 2WD 130</t>
  </si>
  <si>
    <t>Grain Drill 15  with MFWD 150</t>
  </si>
  <si>
    <t>Grain Drill 20  with MFWD 170</t>
  </si>
  <si>
    <t>Grain Drill 24  with MFWD 190</t>
  </si>
  <si>
    <t>Grain Drill 30  with MFWD 225</t>
  </si>
  <si>
    <t>Grain Drill 35  with MFWD 225</t>
  </si>
  <si>
    <t>NT Grain Drill  10  with 2WD 130</t>
  </si>
  <si>
    <t>NT Grain Drill  12  with 2WD 130</t>
  </si>
  <si>
    <t>NT Grain Drill  15  with MFWD 150</t>
  </si>
  <si>
    <t>NT Grain Drill  20  with MFWD 170</t>
  </si>
  <si>
    <t>NT Grain Drill  24  with MFWD 190</t>
  </si>
  <si>
    <t>NT Grain Drill  30  with MFWD 225</t>
  </si>
  <si>
    <t>NT Grain Drill &amp; Pre  10  with 2WD 130</t>
  </si>
  <si>
    <t>NT Grain Drill &amp; Pre  12  with 2WD 130</t>
  </si>
  <si>
    <t>NT Grain Drill &amp; Pre  15  with MFWD 150</t>
  </si>
  <si>
    <t>NT Grain Drill &amp; Pre  20  with MFWD 170</t>
  </si>
  <si>
    <t>NT Grain Drill &amp; Pre  24  with MFWD 190</t>
  </si>
  <si>
    <t>NT Grain Drill &amp; Pre  30  with MFWD 225</t>
  </si>
  <si>
    <t>NT Plant&amp;Pre-Folding  12R-20  with MFWD 190</t>
  </si>
  <si>
    <t>NT Plant&amp;Pre-Folding  12R-30  with MFWD 190</t>
  </si>
  <si>
    <t>NT Plant&amp;Pre-Folding  12R-38  with MFWD 190</t>
  </si>
  <si>
    <t>NT Plant&amp;Pre-Folding  16R-30  with MFWD 190</t>
  </si>
  <si>
    <t>NT Plant&amp;Pre-Folding  23R-15  with MFWD 190</t>
  </si>
  <si>
    <t>NT Plant&amp;Pre-Folding  24R-20  with MFWD 190</t>
  </si>
  <si>
    <t>NT Plant&amp;Pre-Folding  24R-30  with MFWD 190</t>
  </si>
  <si>
    <t>NT Plant&amp;Pre-Folding  31R-15  with MFWD 225</t>
  </si>
  <si>
    <t>NT Plant&amp;Pre-Folding  32R-15  with MFWD 225</t>
  </si>
  <si>
    <t>NT Plant&amp;Pre-Folding  8R-38  with MFWD 170</t>
  </si>
  <si>
    <t>NT Plant&amp;Pre-Folding  8R-38 2x1  with MFWD 170</t>
  </si>
  <si>
    <t>NT Plant&amp;Pre-Rigid  11R-15  with MFWD 170</t>
  </si>
  <si>
    <t>NT Plant&amp;Pre-Rigid  11R-20  with MFWD 170</t>
  </si>
  <si>
    <t>NT Plant&amp;Pre-Rigid  12R-20  with MFWD 190</t>
  </si>
  <si>
    <t>NT Plant&amp;Pre-Rigid  12R-30  with MFWD 190</t>
  </si>
  <si>
    <t>NT Plant&amp;Pre-Rigid  15R-15  with MFWD 190</t>
  </si>
  <si>
    <t>NT Plant&amp;Pre-Rigid  4R-30  with 2WD 130</t>
  </si>
  <si>
    <t>NT Plant&amp;Pre-Rigid  4R-38  with 2WD 130</t>
  </si>
  <si>
    <t>NT Plant&amp;Pre-Rigid  6R-30  with MFWD 150</t>
  </si>
  <si>
    <t>NT Plant&amp;Pre-Rigid  6R-38  with MFWD 150</t>
  </si>
  <si>
    <t>NT Plant&amp;Pre-Rigid  8R-30  with MFWD 170</t>
  </si>
  <si>
    <t>NT Plant&amp;Pre-Rigid  8R-38  with MFWD 170</t>
  </si>
  <si>
    <t>NT Plant&amp;Pre-TwinRow  12R-30/40  with MFWD 225</t>
  </si>
  <si>
    <t>NT Plant&amp;Pre-TwinRow  8R-30/40  with MFWD 225</t>
  </si>
  <si>
    <t>NT Plant-Folding  12R-20  with MFWD 190</t>
  </si>
  <si>
    <t>NT Plant-Folding  12R-30  with MFWD 190</t>
  </si>
  <si>
    <t>NT Plant-Folding  12R-38  with MFWD 190</t>
  </si>
  <si>
    <t>NT Plant-Folding  16R-30  with MFWD 190</t>
  </si>
  <si>
    <t>NT Plant-Folding  23R-15  with MFWD 190</t>
  </si>
  <si>
    <t>NT Plant-Folding  24R-20  with MFWD 190</t>
  </si>
  <si>
    <t>NT Plant-Folding  24R-30  with MFWD 190</t>
  </si>
  <si>
    <t>NT Plant-Folding  31R-15  with MFWD 225</t>
  </si>
  <si>
    <t>NT Plant-Folding  32R-15  with MFWD 225</t>
  </si>
  <si>
    <t>NT Plant-Folding  8R-38  with MFWD 170</t>
  </si>
  <si>
    <t>NT Plant-Folding  8R-38 2x1  with MFWD 170</t>
  </si>
  <si>
    <t>NT Plant-Rigid  11R-15  with MFWD 170</t>
  </si>
  <si>
    <t>NT Plant-Rigid  11R-20  with MFWD 170</t>
  </si>
  <si>
    <t>NT Plant-Rigid  12R-20  with MFWD 190</t>
  </si>
  <si>
    <t>NT Plant-Rigid  12R-30  with MFWD 190</t>
  </si>
  <si>
    <t>NT Plant-Rigid  15R-15  with MFWD 190</t>
  </si>
  <si>
    <t>NT Plant-Rigid  4R-30  with 2WD 130</t>
  </si>
  <si>
    <t>NT Plant-Rigid  4R-38  with 2WD 130</t>
  </si>
  <si>
    <t>NT Plant-Rigid  6R-30  with MFWD 150</t>
  </si>
  <si>
    <t>NT Plant-Rigid  6R-38  with MFWD 150</t>
  </si>
  <si>
    <t>NT Plant-Rigid  8R-30  with MFWD 170</t>
  </si>
  <si>
    <t>NT Plant-Rigid  8R-38  with MFWD 170</t>
  </si>
  <si>
    <t>NT Plant-TwinRow  12R-30/40  with MFWD 225</t>
  </si>
  <si>
    <t>NT Plant-TwinRow  8R-30/40  with MFWD 225</t>
  </si>
  <si>
    <t>Peanut Plt&amp;Pre Fold.  12R-38  with MFWD 190</t>
  </si>
  <si>
    <t>Peanut Plt&amp;Pre Rigid  8R-30  with MFWD 190</t>
  </si>
  <si>
    <t>Peanut Plt&amp;Pre Rigid  8R-38  with MFWD 190</t>
  </si>
  <si>
    <t>Peanut Ptlt&amp;PreTwin  8R-30/40  with MFWD 190</t>
  </si>
  <si>
    <t>Plant - Folding  12R-20  with MFWD 190</t>
  </si>
  <si>
    <t>Plant - Folding  12R-30  with MFWD 190</t>
  </si>
  <si>
    <t>Plant - Folding  12R-38  with MFWD 190</t>
  </si>
  <si>
    <t>Plant - Folding  16R-30  with MFWD 190</t>
  </si>
  <si>
    <t>Plant - Folding  23R-15  with MFWD 190</t>
  </si>
  <si>
    <t>Plant - Folding  24R-20  with MFWD 190</t>
  </si>
  <si>
    <t>Plant - Folding  24R-30  with MFWD 190</t>
  </si>
  <si>
    <t>Plant - Folding  31R-15  with MFWD 225</t>
  </si>
  <si>
    <t>Plant - Folding  32R-15  with MFWD 225</t>
  </si>
  <si>
    <t>Plant - Folding  8R-38  with MFWD 170</t>
  </si>
  <si>
    <t>Plant - Folding  8R-38 2x1  with MFWD 170</t>
  </si>
  <si>
    <t>Plant - Rigid  11R-15  with MFWD 170</t>
  </si>
  <si>
    <t>Plant - Rigid  11R-20  with MFWD 170</t>
  </si>
  <si>
    <t>Plant - Rigid  12R-20  with MFWD 190</t>
  </si>
  <si>
    <t>Plant - Rigid  12R-30  with MFWD 190</t>
  </si>
  <si>
    <t>Plant - Rigid  15R-15  with 2WD 150</t>
  </si>
  <si>
    <t>Plant - Rigid  4R-30  with 2WD 130</t>
  </si>
  <si>
    <t>Plant - Rigid  4R-38  with 2WD 130</t>
  </si>
  <si>
    <t>Plant - Rigid  6R-30  with MFWD 150</t>
  </si>
  <si>
    <t>Plant - Rigid  6R-38  with MFWD 150</t>
  </si>
  <si>
    <t>Plant - Rigid  8R-30  with MFWD 170</t>
  </si>
  <si>
    <t>Plant - Rigid  8R-38  with MFWD 170</t>
  </si>
  <si>
    <t>Plant - TwinRow  12R-30/40  with MFWD 225</t>
  </si>
  <si>
    <t>Plant - TwinRow  8R-30/40  with MFWD 225</t>
  </si>
  <si>
    <t>Plant &amp; Pre-Folding  12R-20  with MFWD 190</t>
  </si>
  <si>
    <t>Plant &amp; Pre-Folding  12R-30  with MFWD 190</t>
  </si>
  <si>
    <t>Plant &amp; Pre-Folding  12R-38  with MFWD 190</t>
  </si>
  <si>
    <t>Plant &amp; Pre-Folding  16R-30  with MFWD 190</t>
  </si>
  <si>
    <t>Plant &amp; Pre-Folding  23R-15  with MFWD 190</t>
  </si>
  <si>
    <t>Plant &amp; Pre-Folding  24R-20  with MFWD 190</t>
  </si>
  <si>
    <t>Plant &amp; Pre-Folding  24R-30  with MFWD 190</t>
  </si>
  <si>
    <t>Plant &amp; Pre-Folding  31R-15  with MFWD 225</t>
  </si>
  <si>
    <t>Plant &amp; Pre-Folding  32R-15  with MFWD 225</t>
  </si>
  <si>
    <t>Plant &amp; Pre-Folding  8R-38  with MFWD 170</t>
  </si>
  <si>
    <t>Plant &amp; Pre-Folding  8R-38 2x1  with MFWD 170</t>
  </si>
  <si>
    <t>Plant &amp; Pre-Rigid  11R-15  with MFWD 170</t>
  </si>
  <si>
    <t>Plant &amp; Pre-Rigid  11R-20  with MFWD 170</t>
  </si>
  <si>
    <t>Plant &amp; Pre-Rigid  12R-20  with MFWD 190</t>
  </si>
  <si>
    <t>Plant &amp; Pre-Rigid  12R-30  with MFWD 190</t>
  </si>
  <si>
    <t>Plant &amp; Pre-Rigid  15R-15  with MFWD 190</t>
  </si>
  <si>
    <t>Plant &amp; Pre-Rigid  4R-30  with 2WD 130</t>
  </si>
  <si>
    <t>Plant &amp; Pre-Rigid  4R-38  with 2WD 130</t>
  </si>
  <si>
    <t>Plant &amp; Pre-Rigid  6R-30  with MFWD 150</t>
  </si>
  <si>
    <t>Plant &amp; Pre-Rigid  6R-38  with MFWD 150</t>
  </si>
  <si>
    <t>Plant &amp; Pre-Rigid  8R-30  with MFWD 170</t>
  </si>
  <si>
    <t>Plant &amp; Pre-Rigid  8R-38  with MFWD 170</t>
  </si>
  <si>
    <t>Plant &amp; Pre-TwinRow  12R-30/40  with MFWD 225</t>
  </si>
  <si>
    <t>Plant &amp; Pre-TwinRow  8R-30/40  with MFWD 225</t>
  </si>
  <si>
    <t>Bed-Paratill w/ro 4R-30  with MFWD 225</t>
  </si>
  <si>
    <t>Bed-Paratill w/ro 4R-38  with MFWD 225</t>
  </si>
  <si>
    <t>Bed-Paratill w/ro 6R-38  with MFWD 225</t>
  </si>
  <si>
    <t>Bed-Rip/Disk/Cond.  6-Row  with MFWD 225</t>
  </si>
  <si>
    <t>Bed-Rip/Disk/Cond.  8-Row  with MFWD 225</t>
  </si>
  <si>
    <t>Bed-Subsoil   Fold  12R-38  with MFWD 225</t>
  </si>
  <si>
    <t>Bed-Subsoil   Fold  8R-38  with MFWD 225</t>
  </si>
  <si>
    <t>Bed-Subsoil   Fold  8R-38 2x1 with MFWD 225</t>
  </si>
  <si>
    <t>Bed-Subsoil   Rigid  4R-30  with MFWD 225</t>
  </si>
  <si>
    <t>Bed-Subsoil   Rigid  4R-38  with MFWD 225</t>
  </si>
  <si>
    <t>Bed-Subsoil   Rigid  6R-30  with MFWD 225</t>
  </si>
  <si>
    <t>Bed-Subsoil   Rigid  6R-38  with MFWD 225</t>
  </si>
  <si>
    <t>Bed-Subsoil   Rigid  8R-30  with MFWD 225</t>
  </si>
  <si>
    <t>Bed-Subsoil   Rigid  8R-38  with MFWD 225</t>
  </si>
  <si>
    <t>Chisel Plow  7 '  with    2WD with 75 hp</t>
  </si>
  <si>
    <t>Chisel Plow Folding  24  with    MFWD 170 with</t>
  </si>
  <si>
    <t>Chisel Plow-Folding  24  with MFWD 190</t>
  </si>
  <si>
    <t>Chisel Plow-Folding  32  with MFWD 225</t>
  </si>
  <si>
    <t>Chisel Plow-Folding  42  with MFWD 225</t>
  </si>
  <si>
    <t>Chisel Plow-Folding  50  with MFWD 225</t>
  </si>
  <si>
    <t>Chisel Plow-Folding  61  with MFWD 225</t>
  </si>
  <si>
    <t>Chisel Plow-Rigid  10  with MFWD 170</t>
  </si>
  <si>
    <t>Chisel Plow-Rigid  15  with 2WD 130</t>
  </si>
  <si>
    <t>Chisel Plow-Rigid  20  with MFWD 225</t>
  </si>
  <si>
    <t>Cultivate  12R-30  with MFWD 225</t>
  </si>
  <si>
    <t>Cultivate  12R-38  with MFWD 225</t>
  </si>
  <si>
    <t>Cultivate  16R-30  with MFWD 225</t>
  </si>
  <si>
    <t>Cultivate  4R-30  with 2WD 105</t>
  </si>
  <si>
    <t>Cultivate  4R-38  with 2WD 105</t>
  </si>
  <si>
    <t>Cultivate  6R-30  with MFWD 150</t>
  </si>
  <si>
    <t>Cultivate  6R-38  with MFWD 150</t>
  </si>
  <si>
    <t>Cultivate  8R-30  with MFWD 190</t>
  </si>
  <si>
    <t>Cultivate  8R-38  with MFWD 190</t>
  </si>
  <si>
    <t>Cultivate  8R-38 2x1  with MFWD 190</t>
  </si>
  <si>
    <t>Cultivate - Heavy  4R-38  with    2WD 50 hp with</t>
  </si>
  <si>
    <t>Cultivate - Heavy  8R-42  with    MFWD 130 with</t>
  </si>
  <si>
    <t>Cultivate &amp; Post  12R-30  with MFWD 225</t>
  </si>
  <si>
    <t>Cultivate &amp; Post  12R-38  with MFWD 225</t>
  </si>
  <si>
    <t>Cultivate &amp; Post  16R-30  with MFWD 225</t>
  </si>
  <si>
    <t>Cultivate &amp; Post  4R-30  with 2WD 105</t>
  </si>
  <si>
    <t>Cultivate &amp; Post  4R-38  with 2WD 105</t>
  </si>
  <si>
    <t>Cultivate &amp; Post  6R-30  with MFWD 150</t>
  </si>
  <si>
    <t>Cultivate &amp; Post  6R-38  with MFWD 150</t>
  </si>
  <si>
    <t>Cultivate &amp; Post  8R-30  with MFWD 190</t>
  </si>
  <si>
    <t>Cultivate &amp; Post  8R-38  with MFWD 190</t>
  </si>
  <si>
    <t>Cultivate &amp; Post  8R-38 2x1  with MFWD 190</t>
  </si>
  <si>
    <t>Cultivate+App Herb  4-Row  with    2WD 75 hp with</t>
  </si>
  <si>
    <t>Cultivate+App Ins  2-Row  with    2WD 75 hp with</t>
  </si>
  <si>
    <t>Cultivate+App Ins  4-Row  with    2WD 75 hp with</t>
  </si>
  <si>
    <t>Fert Appl (Liquid)  8R-36 MFWD 190</t>
  </si>
  <si>
    <t>Plntr/Transplanter  8R-42  with    MFWD 170 with</t>
  </si>
  <si>
    <t>Spray (Direct-Layby) 8R-36</t>
  </si>
  <si>
    <t>Strip Till  12R-30  with MFWD 225</t>
  </si>
  <si>
    <t>Strip Till  12R-40  with MFWD 225</t>
  </si>
  <si>
    <t>Strip Till  8R-38  with MFWD 225</t>
  </si>
  <si>
    <t>Strip Till 6R-36 with MFWD 225</t>
  </si>
  <si>
    <t>Trailer Water  10  with    2WD with 50 hp</t>
  </si>
  <si>
    <t>Bed-Rip/Disk Rigid 8R-36 MFWD 190</t>
  </si>
  <si>
    <t>Blade-Box  6'-7'  with MFWD 105</t>
  </si>
  <si>
    <t>Boll Buggy  4R2x1(350)  with MFWD 190</t>
  </si>
  <si>
    <t>Boll Buggy  4R-38(250)  with MFWD 190</t>
  </si>
  <si>
    <t>Boll Buggy  4R-38(350)  with MFWD 190</t>
  </si>
  <si>
    <t>Boll Buggy  6R-30(355)  with MFWD 190</t>
  </si>
  <si>
    <t>Boll Buggy  6R-38(355)  with MFWD 190</t>
  </si>
  <si>
    <t>Disc Mower  10  with    2WD 75 hp with</t>
  </si>
  <si>
    <t>Disk &amp; Incorporate      14'  with 2WD 130</t>
  </si>
  <si>
    <t>Disk &amp; Incorporate      20  with MFWD 190</t>
  </si>
  <si>
    <t>Disk &amp; Incorporate      24  with MFWD 190</t>
  </si>
  <si>
    <t>Disk &amp; Incorporate      28  with MFWD 225</t>
  </si>
  <si>
    <t>Disk &amp; Incorporate      32  with MFWD 225</t>
  </si>
  <si>
    <t>Disk + Incorporate  10  with    2WD 75 hp with</t>
  </si>
  <si>
    <t>Disk + Incorporate  14  with    2WD 75 hp with</t>
  </si>
  <si>
    <t>Ditcher    with    2WD 50 hp with</t>
  </si>
  <si>
    <t>Ditcher    with 2WD 130</t>
  </si>
  <si>
    <t>Ditcher (1m/160a)    with 2WD 130</t>
  </si>
  <si>
    <t>Flat Bed Trailer</t>
  </si>
  <si>
    <t>Grain Cart Corn         1000 bu  with MFWD 225</t>
  </si>
  <si>
    <t>Grain Cart Corn         500 bu  with MFWD 190</t>
  </si>
  <si>
    <t>Grain Cart Corn         700 bu  with MFWD 190</t>
  </si>
  <si>
    <t>Grain Cart Corn  500 bu 2WD 130</t>
  </si>
  <si>
    <t>Grain Cart Rice       1000 bu  with MFWD 190</t>
  </si>
  <si>
    <t>Grain Cart Rice       500 bu  with MFWD 190</t>
  </si>
  <si>
    <t>Grain Cart Rice       700 bu  with MFWD 190</t>
  </si>
  <si>
    <t>Grain Cart Soybean      1000 bu  with MFWD 190</t>
  </si>
  <si>
    <t>Grain Cart Soybean      500  with MFWD 190</t>
  </si>
  <si>
    <t>Grain Cart Soybean      700  with MFWD 190</t>
  </si>
  <si>
    <t>Grain Cart Soybean  500 bu 2WD 130</t>
  </si>
  <si>
    <t>Grain Cart Wht/Sor    1000 bu  with MFWD 190</t>
  </si>
  <si>
    <t>Grain Cart Wht/Sor    500 bu  with MFWD 190</t>
  </si>
  <si>
    <t>Grain Cart Wht/Sor    700  with MFWD 190</t>
  </si>
  <si>
    <t>Harrow - Folding 24  with MFWD 190</t>
  </si>
  <si>
    <t>Harrow - Folding 30  with MFWD 190</t>
  </si>
  <si>
    <t>Harrow - Folding 40  with MFWD 190</t>
  </si>
  <si>
    <t>Harrow - Folding 48  with MFWD 225</t>
  </si>
  <si>
    <t>Land Plane  50'x16'  with MFWD 190</t>
  </si>
  <si>
    <t>Module Builder  4R2x1(350)  with MFWD 190</t>
  </si>
  <si>
    <t>Module Builder  4R-38(250)  with MFWD 190</t>
  </si>
  <si>
    <t>Module Builder  4R-38(350)  with MFWD 190</t>
  </si>
  <si>
    <t>Module Builder  6R-30(355)  with MFWD 190</t>
  </si>
  <si>
    <t>Module Builder  6R-38(355)  with MFWD 190</t>
  </si>
  <si>
    <t>Peanut Wagon</t>
  </si>
  <si>
    <t>Plant &amp; Pre-Folding 12R-36 MFWD 190</t>
  </si>
  <si>
    <t>Plant &amp; Pre-Folding 6R-36 MFWD 190</t>
  </si>
  <si>
    <t>Planter &amp; Preparer Rigid 6R-36 MFWD 150</t>
  </si>
  <si>
    <t>Spray (ATV Ropewick)  75"  with 800 CC</t>
  </si>
  <si>
    <t>Spray (ATV)  20'  with 800 CC</t>
  </si>
  <si>
    <t>Spray (Band)  27' Fold  with MFWD 170</t>
  </si>
  <si>
    <t>Spray (Band)  40' Fold  with MFWD 170</t>
  </si>
  <si>
    <t>Spray (Band)  50' Fold  with MFWD 170</t>
  </si>
  <si>
    <t>Spray (Band)  60' Fold  with MFWD 170</t>
  </si>
  <si>
    <t>Spray (Bcast/HB)  13' Rigid  with MFWD 150</t>
  </si>
  <si>
    <t>Spray (Bcast/HB)  20' Rigid  with MFWD 150</t>
  </si>
  <si>
    <t>Spray (Bcast/HB)  27' Fold  with MFWD 170</t>
  </si>
  <si>
    <t>Spray (Bcast/HB)  27' Rigid  with MFWD 170</t>
  </si>
  <si>
    <t>Spray (Bcast/HB)  30' Fold  with MFWD 170</t>
  </si>
  <si>
    <t>Spray (Bcast/HB)  40' Fold  with MFWD 170</t>
  </si>
  <si>
    <t>Spray (Broadcast)  27  with    2WD 75 hp with</t>
  </si>
  <si>
    <t>Spray (Broadcast)  27'  with MFWD 170</t>
  </si>
  <si>
    <t>Spray (Broadcast)  40'  with MFWD 170</t>
  </si>
  <si>
    <t>Spray (Broadcast)  50'  with MFWD 170</t>
  </si>
  <si>
    <t>Spray (Broadcast)  60  with    MFWD 130 with</t>
  </si>
  <si>
    <t>Spray (Broadcast)  60'  with MFWD 170</t>
  </si>
  <si>
    <t>Spray (Direct/Hood)  12R-30  with MFWD 170</t>
  </si>
  <si>
    <t>Spray (Direct/Hood)  12R-38  with MFWD 170</t>
  </si>
  <si>
    <t>Spray (Direct/Hood)  8R-30  with MFWD 170</t>
  </si>
  <si>
    <t>Spray (Direct/Hood)  8R-38  with MFWD 170</t>
  </si>
  <si>
    <t>Spray (Direct/Layby)  12R-30  with MFWD 170</t>
  </si>
  <si>
    <t>Spray (Direct/Layby)  12R-38  with MFWD 170</t>
  </si>
  <si>
    <t>Spray (Direct/Layby)  16R-20/30  with MFWD 225</t>
  </si>
  <si>
    <t>Spray (Direct/Layby)  8R-30  with MFWD 170</t>
  </si>
  <si>
    <t>Spray (Direct/Layby)  8R-38  with MFWD 170</t>
  </si>
  <si>
    <t>Spray (Direct/Layby)  8R-38 2x1  with MFWD 170</t>
  </si>
  <si>
    <t>Spray (Levee Leaper)  50'  with MFWD 225</t>
  </si>
  <si>
    <t>Spray (Pull Type)  120'  with MFWD 225</t>
  </si>
  <si>
    <t>Spray (Pull Type)  60'  with MFWD 225</t>
  </si>
  <si>
    <t>Spray (Pull Type)  80'  with MFWD 225</t>
  </si>
  <si>
    <t>Spray (Pull Type)  90'  with MFWD 225</t>
  </si>
  <si>
    <t>Spray (Ropewick)  20'  with MFWD 190</t>
  </si>
  <si>
    <t>Spray (Spot)  27'  with MFWD 170</t>
  </si>
  <si>
    <t>Spray (Spot)  40'  with MFWD 170</t>
  </si>
  <si>
    <t>Spray (Spot)  50'  with MFWD 170</t>
  </si>
  <si>
    <t>Spray (Spot)  60'  with MFWD 225</t>
  </si>
  <si>
    <t>Spray Boom  12/17'  with    2WD with 75 hp</t>
  </si>
  <si>
    <t>Stalk Shredder  14'  with MFWD 150</t>
  </si>
  <si>
    <t>Stalk Shredder Flex  20'  with MFWD 150</t>
  </si>
  <si>
    <t>Stalk Shredder-Flail  12'  with MFWD 150</t>
  </si>
  <si>
    <t>Stalk Shredder-Flail  15'  with MFWD 150</t>
  </si>
  <si>
    <t>Stalk Shredder-Flail  18'  with MFWD 150</t>
  </si>
  <si>
    <t>Stalk Shredder-Flail  20'  with MFWD 150</t>
  </si>
  <si>
    <t>Stalk Shredder-Flail  25'  with MFWD 150</t>
  </si>
  <si>
    <t>Trailer - Vegetables  16  with    2WD with 75 hp</t>
  </si>
  <si>
    <t>Trailer Utility  10  with    2WD with 50 hp</t>
  </si>
  <si>
    <t>Bd Shaper Cucumber Bed 4'cntr with 2WD with 75 hp</t>
  </si>
  <si>
    <t>Bd Shaper Melons Bed 8'cntr with    2WD with 75 hp</t>
  </si>
  <si>
    <t>Bd Shaper Squash Bed 5'cntr with    2WD with 75 hp</t>
  </si>
  <si>
    <t>Bd Shaper Tomato Bed 6'cntr with    2WD with 75 hp</t>
  </si>
  <si>
    <t>Bd Shaper/LayCucumbe Bed 4'cntr with    2WD with 75 hp</t>
  </si>
  <si>
    <t>Bd Shaper/LayMelon Bed 8'cntr with    2WD with 75 hp</t>
  </si>
  <si>
    <t>Bd Shaper/LaySquash Bed 5'cntr with    2WD with 75 hp</t>
  </si>
  <si>
    <t>Bd Shaper/LayTomato Bed 6'cntr with    2WD with 75 hp</t>
  </si>
  <si>
    <t>Bd Shaper3XCucumber Bed 4'cntr with    2WD with 75 hp</t>
  </si>
  <si>
    <t>Bd Shaper3XMelon Bed 8'cntr with    2WD with 75 hp</t>
  </si>
  <si>
    <t>Bd Shaper3XSquash Bed 5'cntr with    2WD with 75 hp</t>
  </si>
  <si>
    <t>Bd Shaper3XTomato Bed 6'cntr with    2WD with 75 hp</t>
  </si>
  <si>
    <t>Bed/Disk  (Hipper)  12R-30  with MFWD 225</t>
  </si>
  <si>
    <t>Bed/Disk  (Hipper)  12R-38  with MFWD 225</t>
  </si>
  <si>
    <t>Bed/Disk  (Hipper)  16R40  with MFWD 300</t>
  </si>
  <si>
    <t>Bed/Disk  (Hipper)  4R-38  with MFWD 150</t>
  </si>
  <si>
    <t>Bed/Disk  (Hipper)  6R-38  with MFWD 170</t>
  </si>
  <si>
    <t>Bed/Disk  (Hipper)  8R-30  with MFWD 190</t>
  </si>
  <si>
    <t>Bed/Disk  (Hipper)  8R-38 2x1 with MFWD 190</t>
  </si>
  <si>
    <t>Bed/Disk  (Hipper)Fl  8R-38  with MFWD 190</t>
  </si>
  <si>
    <t>Bed/Disk  (Hipper)Rd  8R-38  with MFWD 190</t>
  </si>
  <si>
    <t>Bed/Disk  w/roller  12R-30/40  with MFWD 225</t>
  </si>
  <si>
    <t>Bed/Disk  w/roller  8R-30  with MFWD 190</t>
  </si>
  <si>
    <t>Bed/Disk  w/roller  8R-38  with MFWD 190</t>
  </si>
  <si>
    <t>Bed/Lister  12R-38  with MFWD 225</t>
  </si>
  <si>
    <t>Bed/Lister  16R-30  with MFWD 225</t>
  </si>
  <si>
    <t>Bed/Lister  16R40  with MFWD 300</t>
  </si>
  <si>
    <t>Bed/Lister  4R-38  with MFWD 150</t>
  </si>
  <si>
    <t>Bed/Lister  6R-38  with MFWD 150</t>
  </si>
  <si>
    <t>Bed/Lister  8R-30  with MFWD 190</t>
  </si>
  <si>
    <t>Bed/Lister  8R-38  with MFWD 190</t>
  </si>
  <si>
    <t>Bed/Lister  8R-38 2x1  with MFWD 190</t>
  </si>
  <si>
    <t>Bed/Lister-Roll-Fo  12R-30  with MFWD 225</t>
  </si>
  <si>
    <t>Bed/Lister-Roll-Fo  12R-38  with MFWD 225</t>
  </si>
  <si>
    <t>Bed/Lister-Roll-Fo  16R-30  with MFWD 225</t>
  </si>
  <si>
    <t>Bed/Lister-Roll-Fo  8R-38  with MFWD 190</t>
  </si>
  <si>
    <t>Bed/Lister-Roll-Ri  8R-38  with MFWD 190</t>
  </si>
  <si>
    <t>Bed-Rip/Disk Fold. 12R-30  with MFWD 225</t>
  </si>
  <si>
    <t>Bed-Rip/Disk Fold. 12R-38  with MFWD 225</t>
  </si>
  <si>
    <t>Bed-Rip/Disk Fold. 8R-38  with MFWD 190</t>
  </si>
  <si>
    <t>Bed-Rip/Disk Rigid 4R-30  with MFWD 190</t>
  </si>
  <si>
    <t>Bed-Rip/Disk Rigid 4R-38  with MFWD 190</t>
  </si>
  <si>
    <t>Bed-Rip/Disk Rigid 6R-30  with MFWD 190</t>
  </si>
  <si>
    <t>Bed-Rip/Disk Rigid 6R-38  with MFWD 190</t>
  </si>
  <si>
    <t>Bed-Rip/Disk Rigid 8R-30  with MFWD 190</t>
  </si>
  <si>
    <t>Bed-Rip/Disk Rigid 8R-38  with MFWD 190</t>
  </si>
  <si>
    <t>BS, L,T,Fung BPepper  Bed 6'cntr with    2WD with 75 hp</t>
  </si>
  <si>
    <t>BS, Lay/Tape BPepper  Bed 6'cntr with    2WD with 75 hp</t>
  </si>
  <si>
    <t>BS, Lay/Tape/Melon  Bed 8'cntr with    2WD with 75 hp</t>
  </si>
  <si>
    <t>BS, Lay/Tape/Pumpkin  Bed 8'cntr with    2WD with 75 hp</t>
  </si>
  <si>
    <t>BS, Lay/Tape/Squash  Bed 5'cntr with    2WD with 75 hp</t>
  </si>
  <si>
    <t>BS, Lay/Tape/Tomato  Bed 6'cntr with    2WD with 75 hp</t>
  </si>
  <si>
    <t>BS,Lay/Tape/Cucumber  Bed 4'cntr with    2WD with 75 hp</t>
  </si>
  <si>
    <t>Cult - Rotary Hoe  12  with    2WD 75 hp with</t>
  </si>
  <si>
    <t>Cult - Rotary Hoe  15  with    2WD 75 hp with</t>
  </si>
  <si>
    <t>Cultipacker  12  with    2WD 75 hp with</t>
  </si>
  <si>
    <t>Cultivate  1-Row  with    2WD 75 hp with</t>
  </si>
  <si>
    <t>Cultivate  2-Row  with    2WD 75 hp with</t>
  </si>
  <si>
    <t>Cultivate  4-Row  with    2WD 75 hp with</t>
  </si>
  <si>
    <t>Cultivate+Sidedress  2-Row  with    2WD 75 hp with</t>
  </si>
  <si>
    <t>Cultivate+Sidedress  4-Row  with    2WD 75 hp with</t>
  </si>
  <si>
    <t>Disk Bed  2-Row  with    2WD 75 hp with</t>
  </si>
  <si>
    <t>Disk Bed  4-Row  with    2WD 75 hp with</t>
  </si>
  <si>
    <t>Disk Bed (Hipper)fld  8R-40  with    MFWD 130 with</t>
  </si>
  <si>
    <t>Disk Bed + Spray PD  8R-40  with    MFWD 130 with</t>
  </si>
  <si>
    <t>Disk Bed +App Fert  4-Row  with    2WD 75 hp with</t>
  </si>
  <si>
    <t>Disk Harrow           14'  with 2WD 130</t>
  </si>
  <si>
    <t>Disk Harrow           20  with MFWD 190</t>
  </si>
  <si>
    <t>Disk Harrow           24  with MFWD 190</t>
  </si>
  <si>
    <t>Disk Harrow           28  with MFWD 225</t>
  </si>
  <si>
    <t>Disk Harrow           32  with MFWD 225</t>
  </si>
  <si>
    <t>Disk Harrow           42  with MFWD 225</t>
  </si>
  <si>
    <t>Disk Harrow   14'  with 2WD 75 40-100hp</t>
  </si>
  <si>
    <t>Disk Harrow  10  with    2WD 75 hp with</t>
  </si>
  <si>
    <t>Disk Harrow  14  with    2WD 75 hp with</t>
  </si>
  <si>
    <t>Disk Harrow  24  with    MFWD 170 with</t>
  </si>
  <si>
    <t>Disk Harrow  5  with    2WD 75 hp with</t>
  </si>
  <si>
    <t>Disk Heavy  14  with MFWD 150</t>
  </si>
  <si>
    <t>Disk Heavy  20  with MFWD 190</t>
  </si>
  <si>
    <t>Disk Heavy  28  with MFWD 225</t>
  </si>
  <si>
    <t>Disk Ripper  15  with MFWD 225</t>
  </si>
  <si>
    <t>Fert-Cyclone Spin  750 lb  with    2WD 75 hp with</t>
  </si>
  <si>
    <t>Fert-Side Dresser  1R 3'  with    2WD 75 hp with</t>
  </si>
  <si>
    <t>Fert-Side Dresser  2R 6'  with    2WD 75 hp with</t>
  </si>
  <si>
    <t>Fert-Side Dresser  4R-40  with    2WD 75 hp with</t>
  </si>
  <si>
    <t>Fert-Sprd Pull Type  10  with    2WD 75 hp with</t>
  </si>
  <si>
    <t>Fert-Sprd Pull Type  12  with    2WD 75 hp with</t>
  </si>
  <si>
    <t>Fert-Sprd Pull Type  6  with    2WD 75 hp with</t>
  </si>
  <si>
    <t>Fert-Sprd Pull Type  8  with    2WD 75 hp with</t>
  </si>
  <si>
    <t>Field Cult &amp; Inc  42  with MFWD 225</t>
  </si>
  <si>
    <t>Field Cult &amp; Inc  50  with MFWD 225</t>
  </si>
  <si>
    <t>Field Cult &amp; Inc Fld  24  with MFWD 170</t>
  </si>
  <si>
    <t>Field Cult &amp; Inc Fld  32  with MFWD 190</t>
  </si>
  <si>
    <t>Field Cult &amp; Inc Rdg    12  with 2WD 150</t>
  </si>
  <si>
    <t>Field Cultivate Fld  24  with MFWD 170</t>
  </si>
  <si>
    <t>Field Cultivate Fld  32  with MFWD 190</t>
  </si>
  <si>
    <t>Field Cultivate Fld  42  with MFWD 225</t>
  </si>
  <si>
    <t>Field Cultivate Fld  50  with MFWD 225</t>
  </si>
  <si>
    <t>Field Cultivate Rdg   12  with 2WD 150</t>
  </si>
  <si>
    <t>Front End Loader  .5yd  with    2WD 75 hp with</t>
  </si>
  <si>
    <t>Harvester,Swt.Potato  2 Row  with    MFWD 170 with</t>
  </si>
  <si>
    <t>Header - Corn 12R-20  with 325 hp</t>
  </si>
  <si>
    <t>Header - Corn 12R-30  with 325 hp</t>
  </si>
  <si>
    <t>Header - Corn 6R-30  with 265 hp</t>
  </si>
  <si>
    <t>Header - Corn 6R-36 Combine 240hp</t>
  </si>
  <si>
    <t>Header - Corn 6R-38  with 265 hp</t>
  </si>
  <si>
    <t>Header - Corn 8R-30  with 265 hp</t>
  </si>
  <si>
    <t>Header - Corn 8R-38  with 325 hp</t>
  </si>
  <si>
    <t>Header - Draper (CL) 25' Rigid  with 265 hp</t>
  </si>
  <si>
    <t>Header - Draper (CL) 30' Rigid  with 325 hp</t>
  </si>
  <si>
    <t>Header - Draper (CL) 36 Rigid with 355 hp</t>
  </si>
  <si>
    <t>Header - Draper (CL) 40 Rigid with 425 hp</t>
  </si>
  <si>
    <t>Header - Draper (SL) 25 Rigid with 325 hp</t>
  </si>
  <si>
    <t>Header - Draper (SL) 30 Rigid with 325 hp</t>
  </si>
  <si>
    <t>Header - Draper (SL) 36 Rigid with 355 hp</t>
  </si>
  <si>
    <t>Header - Draper (SL) 40 Rigid with 425 hp</t>
  </si>
  <si>
    <t>Header -RiceStrp(CL) 20  with 265 hp</t>
  </si>
  <si>
    <t>Header -RiceStrp(CL) 24  with 325 hp</t>
  </si>
  <si>
    <t>Header -RiceStrp(CL) 32  with 325 hp</t>
  </si>
  <si>
    <t>Header -RiceStrp(SL) 20  with 265 hp</t>
  </si>
  <si>
    <t>Header -RiceStrp(SL) 24  with 325 hp</t>
  </si>
  <si>
    <t>Header -RiceStrp(SL) 32  with 325 hp</t>
  </si>
  <si>
    <t>Header -Soybean 22' Flex Combine 240hp</t>
  </si>
  <si>
    <t>Header -Soybean 22 Flex with 265 hp</t>
  </si>
  <si>
    <t>Header -Soybean 25 Flex with 325 hp</t>
  </si>
  <si>
    <t>Header -Soybean 30 Flex with 325 hp</t>
  </si>
  <si>
    <t>Header -Soybean 35 Flex with 355 hp</t>
  </si>
  <si>
    <t>Header Wheat/Sorghum 22 Rigid with 265 hp</t>
  </si>
  <si>
    <t>Header Wheat/Sorghum 25 Rigid with 325 hp</t>
  </si>
  <si>
    <t>Header Wheat/Sorghum 30 Rigid with 325 hp</t>
  </si>
  <si>
    <t>Levee Pull &amp; Seed  8 Blade  with MFWD 170</t>
  </si>
  <si>
    <t>Levee Pull (1m/80a)  8 blade  with MFWD 170</t>
  </si>
  <si>
    <t>Levee Splitter (1/80  32"  with MFWD 150</t>
  </si>
  <si>
    <t>Mulch Lifter  1-Row  with    2WD 75 hp with</t>
  </si>
  <si>
    <t>Mule Train (corn)  30  with    2WD with 75 hp</t>
  </si>
  <si>
    <t>Mule Train (Corn)  30  with    MFWD 75 hp with</t>
  </si>
  <si>
    <t>Peanut Cond.&amp; Lifter  6-Row  with MFWD 190</t>
  </si>
  <si>
    <t>Peanut Conditioner  6-Row  with MFWD 190</t>
  </si>
  <si>
    <t>Peanut Dig/Invertor  4R-30  with MFWD 190</t>
  </si>
  <si>
    <t>Peanut Dig/Invertor  4R-38  with MFWD 190</t>
  </si>
  <si>
    <t>Peanut Dig/Invertor  6R-38  with MFWD 190</t>
  </si>
  <si>
    <t>Peanut Digger/Inverter 6R-36 with MFWD 190</t>
  </si>
  <si>
    <t>Peanut Dump Cart  6-Row  with MFWD 190</t>
  </si>
  <si>
    <t>Peanut Harvester  4R-30  with MFWD 225</t>
  </si>
  <si>
    <t>Peanut Harvester  4R-38  with MFWD 225</t>
  </si>
  <si>
    <t>Peanut Harvester  6R-38  with MFWD 225</t>
  </si>
  <si>
    <t>Peanut Lifter  6-Row  with MFWD 225</t>
  </si>
  <si>
    <t>Picker Beans/Peas  1-Row  with    2WD with 75 hp</t>
  </si>
  <si>
    <t>Picker Corn  1-Row  with    2WD with 75 hp</t>
  </si>
  <si>
    <t>Pipe Spool 160ac  1/4m roll  with 2WD 130</t>
  </si>
  <si>
    <t>Pipe Trailer 1m/160a  30  with 2WD 130</t>
  </si>
  <si>
    <t>Plastic Layer   Bed 5'cntr  with    2WD with 75 hp</t>
  </si>
  <si>
    <t>Plastic Layer   Bed 8'cntr  with    2WD with 75 hp</t>
  </si>
  <si>
    <t>Plastic Layer  Bed 6'cntr  with    2WD with 75 hp</t>
  </si>
  <si>
    <t>Plastic Lyr Cucumber  Bed 4'cntr  with    2WD with 75 hp</t>
  </si>
  <si>
    <t>Plntr - Vacuum  1-Row  with    2WD with 75 hp</t>
  </si>
  <si>
    <t>Plntr - Vacuum  2-Row  with    2WD with 75 hp</t>
  </si>
  <si>
    <t>Plntr - Vacuum  4-Row  with    2WD with 75 hp</t>
  </si>
  <si>
    <t>Plntr - Vacuum+Ins  1-Row  with    2WD with 75 hp</t>
  </si>
  <si>
    <t>Plntr - Vacuum+Ins  2R 30-40 with    2WD with 75 hp</t>
  </si>
  <si>
    <t>Plntr - Vacuum+Ins  4R 30-40 with    2WD with 75 hp</t>
  </si>
  <si>
    <t>Plntr - Vacuum+Ins  Bed 4'cntr  with    2WD with 75 hp</t>
  </si>
  <si>
    <t>Plntr - Vacuum+Ins  Bed 5'cntr  with    2WD with 75 hp</t>
  </si>
  <si>
    <t>Plntr - Vacuum+Ins  Bed 6'cntr  with    2WD with 75 hp</t>
  </si>
  <si>
    <t>Plntr - Vacuum+Ins  Bed 8'cntr  with    2WD with 75 hp</t>
  </si>
  <si>
    <t>Plntr/H20 Cucumber  1R 4'cntr  with    2WD with 75 hp</t>
  </si>
  <si>
    <t>Plntr/H20 Cucumber  2R 4'cntr  with    2WD with 75 hp</t>
  </si>
  <si>
    <t>Plntr/H20 Melon  1R 8'cntr  with    2WD with 75 hp</t>
  </si>
  <si>
    <t>Plntr/H20 Melon  2R 8'cntr  with    2WD with 75 hp</t>
  </si>
  <si>
    <t>Plntr/H20 Squash  1R 5'cntr  with    2WD with 75 hp</t>
  </si>
  <si>
    <t>Plntr/H20 Squash  2R 5'cntr  with    2WD with 75 hp</t>
  </si>
  <si>
    <t>Plntr/H20 Tomato  1R 6'cntr  with    2WD with 75 hp</t>
  </si>
  <si>
    <t>Plntr/H20 Tomato  2R 6'cntr  with    2WD with 75 hp</t>
  </si>
  <si>
    <t>Plntr/H20 Wheel  2-Row  with    2WD with 75 hp</t>
  </si>
  <si>
    <t>Plntr/H20/pnch/seed  1-Row  with    2WD with 75 hp</t>
  </si>
  <si>
    <t>Plntr/H20/pnch/seed  2R 18-60  with    2WD with 75 hp</t>
  </si>
  <si>
    <t>Plntr/Transplanter  1-Row  with    2WD with 75 hp</t>
  </si>
  <si>
    <t>Plntr/Transplanter  4R 36-48  with    2WD with 75 hp</t>
  </si>
  <si>
    <t>Plntr/Transplant-H20  4R 36-48  with    2WD with 75 hp</t>
  </si>
  <si>
    <t>Pull-type Peanut Combine 6R-36</t>
  </si>
  <si>
    <t>Roller/Cultipacker  12  with 2WD 130</t>
  </si>
  <si>
    <t>Roller/Cultipacker  20  with MFWD 150</t>
  </si>
  <si>
    <t>Roller/Cultipacker  30  with MFWD 170</t>
  </si>
  <si>
    <t>Roller/Cultipacker  38  with MFWD 225</t>
  </si>
  <si>
    <t>Roller/Stubble  20  with 2WD 50</t>
  </si>
  <si>
    <t>Roller/Stubble  32  with MFWD 225</t>
  </si>
  <si>
    <t>Rotary Cutter  12'  with 2WD 150</t>
  </si>
  <si>
    <t>Rotary Cutter  7  with    2WD 75 hp with</t>
  </si>
  <si>
    <t>Rotary Cutter  7'  with MFWD 130</t>
  </si>
  <si>
    <t>Rotary Cutter-Flex  15'  with MFWD 150</t>
  </si>
  <si>
    <t>Rotary Cutter-Flex  20'  with MFWD 150</t>
  </si>
  <si>
    <t>Rotary Tiller  5  with    2WD 75 hp with</t>
  </si>
  <si>
    <t>Row Cond &amp; Inc-Fold.  26'  with MFWD 190</t>
  </si>
  <si>
    <t>Row Cond &amp; Inc-Fold.  38'  with MFWD 225</t>
  </si>
  <si>
    <t>Row Cond &amp; Inc-Rigid  13'  with 2WD 130</t>
  </si>
  <si>
    <t>Row Cond &amp; Inc-Rigid  21'  with 2WD 170</t>
  </si>
  <si>
    <t>Row Cond &amp; Inc-Rigid  26'  with MFWD 190</t>
  </si>
  <si>
    <t>Row Cond Folding  26'  with MFWD 225</t>
  </si>
  <si>
    <t>Row Cond Folding  38'  with MFWD 225</t>
  </si>
  <si>
    <t>Row Cond Rigid  13'  with 2WD 130</t>
  </si>
  <si>
    <t>Row Cond Rigid  21'  with 2WD 170</t>
  </si>
  <si>
    <t>Row Cond Rigid  26'  with MFWD 190</t>
  </si>
  <si>
    <t>Row Cond./Roll-Fol  30'  with MFWD 190</t>
  </si>
  <si>
    <t>Row Cond./Roll-Fold.  26'  with MFWD 190</t>
  </si>
  <si>
    <t>Row Cond./Roll-Fold.  40'  with MFWD 225</t>
  </si>
  <si>
    <t>Row Cond./Roll-Rig  21'  with MFWD 190</t>
  </si>
  <si>
    <t>Row Cond./Roll-Rig  26'  with MFWD 190</t>
  </si>
  <si>
    <t>Spin Spreader  5 ton  with MFWD 190</t>
  </si>
  <si>
    <t>Sprayer Air Blast  16' 100 ga  with    2WD with 75 hp</t>
  </si>
  <si>
    <t>Sprayer Air Blast  16' 200 ga  with    2WD with 75 hp</t>
  </si>
  <si>
    <t>Stalk Shredder-Flail  15  with    2WD with 50 hp</t>
  </si>
  <si>
    <t>Sub-Soiler  1 shank  with    2WD with 75 hp</t>
  </si>
  <si>
    <t>Sub-Soiler  2 shank  with    2WD with 75 hp</t>
  </si>
  <si>
    <t>Subsoiler  3 shank  with MFWD 190</t>
  </si>
  <si>
    <t>Subsoiler  4 shank  with MFWD 225</t>
  </si>
  <si>
    <t>Subsoiler  5 shank  with MFWD 225</t>
  </si>
  <si>
    <t>Subsoiler low-till  6 shank  with MFWD 225</t>
  </si>
  <si>
    <t>Subsoiler low-till  8 shank  with MFWD 225</t>
  </si>
  <si>
    <t>Take Up Reel (M&amp;T)  1-Row  with    2WD with 75 hp</t>
  </si>
  <si>
    <t>Take Up Reel (Mulch)  1-Row  with    2WD with 75 hp</t>
  </si>
  <si>
    <t>Trailer - Snap Bean  16  with    2WD with 75 hp</t>
  </si>
  <si>
    <t>Trailer(MuleTrn)Corn  16  with    2WD with 75 hp</t>
  </si>
  <si>
    <t>Trailer-Lima/B. Bean  16  with    2WD with 75 hp</t>
  </si>
  <si>
    <t>Trailer-Southern Pea  16  with    2WD with 75 hp</t>
  </si>
  <si>
    <t>Trailer-Sweet Potato  16  with MFWD 130</t>
  </si>
  <si>
    <t>Item Name/Size</t>
  </si>
  <si>
    <t>Fuel Use (gal/hr)</t>
  </si>
  <si>
    <t>Labor  ($/hr)</t>
  </si>
  <si>
    <t>Fuel ($/hr)</t>
  </si>
  <si>
    <t>R&amp;M ($/hr)</t>
  </si>
  <si>
    <t>Total  Direct ($/hr)</t>
  </si>
  <si>
    <t>Fixed ($/hr)</t>
  </si>
  <si>
    <t>Total Cost ($/hr)</t>
  </si>
  <si>
    <t>Combine (250-299 hp)  265 hp</t>
  </si>
  <si>
    <t>Combine (300-349 hp)  325 hp</t>
  </si>
  <si>
    <t>Combine (350-399 hp)  355 hp</t>
  </si>
  <si>
    <t>Combine (400-449 hp)  425 hp</t>
  </si>
  <si>
    <t>Combine (450-499hp)  475 hp</t>
  </si>
  <si>
    <t>Tractor( 20-39hp)CB MFWD 30</t>
  </si>
  <si>
    <t>Tractor( 20-39hp)RB MFWD 30</t>
  </si>
  <si>
    <t>Tractor( 40-59hp)CB 2WD 50</t>
  </si>
  <si>
    <t>Tractor( 40-59hp)CB MFWD 50</t>
  </si>
  <si>
    <t>Tractor( 40-59hp)RB 2WD 50</t>
  </si>
  <si>
    <t>Tractor( 40-59hp)RB MFWD 50</t>
  </si>
  <si>
    <t>Tractor( 60-89hp)CB 2WD 75</t>
  </si>
  <si>
    <t>Tractor( 60-89hp)CB MFWD 75</t>
  </si>
  <si>
    <t>Tractor( 60-89hp)RB 2WD 75</t>
  </si>
  <si>
    <t>Tractor( 60-89hp)RB MFWD 75</t>
  </si>
  <si>
    <t>Tractor( 90-119hp)CB 2WD 105</t>
  </si>
  <si>
    <t>Tractor( 90-119hp)CB MFWD 105</t>
  </si>
  <si>
    <t>Tractor( 90-119hp)RB 2WD 105</t>
  </si>
  <si>
    <t>Tractor( 90-119hp)RB MFWD 105</t>
  </si>
  <si>
    <t>Tractor(120-139hp)CB  2WD 130</t>
  </si>
  <si>
    <t>Tractor(120-139hp)CB  MFWD 130</t>
  </si>
  <si>
    <t>Tractor(140-159hp)  2WD 150</t>
  </si>
  <si>
    <t>Tractor(140-159hp)CB  MFWD 150</t>
  </si>
  <si>
    <t>Tractor(160-179hp)CB  MFWD 170</t>
  </si>
  <si>
    <t>Tractor(180-199hp)CB  MFWD 190</t>
  </si>
  <si>
    <t>Tractor(200-249hp)CB  MFWD 225</t>
  </si>
  <si>
    <t>Tractor(250-349hp)CB  4WD 300</t>
  </si>
  <si>
    <t>Tractor(250-349hp)CB  MFWD 300</t>
  </si>
  <si>
    <t>Tractor(250-349hp)CB  Track 300</t>
  </si>
  <si>
    <t>Tractor(350-449hp)  Track 400</t>
  </si>
  <si>
    <t>Tractor(350-449hp)CB  4WD 400</t>
  </si>
  <si>
    <t>Tractor(450-550hp)CB  4WD 500</t>
  </si>
  <si>
    <t>Tractor(450-550hp)CB  Track 500</t>
  </si>
  <si>
    <t>Utility Vehicle  800 CC</t>
  </si>
  <si>
    <t>Utility Vehicle  900 CC</t>
  </si>
  <si>
    <t>Labor  ($/acre)</t>
  </si>
  <si>
    <t>Fuel ($/acre)</t>
  </si>
  <si>
    <t>R&amp;M ($/acre)</t>
  </si>
  <si>
    <t>Total  Direct ($/acre)</t>
  </si>
  <si>
    <t>Fixed ($/acre)</t>
  </si>
  <si>
    <t>Total Cost ($/acre)</t>
  </si>
  <si>
    <t>Cotton Picker 4R-38(250)</t>
  </si>
  <si>
    <t>Cotton Picker 4R-38(350)</t>
  </si>
  <si>
    <t>Cotton Picker 4R2x1(350)</t>
  </si>
  <si>
    <t>Cotton Picker 6R-30(355)</t>
  </si>
  <si>
    <t>Cotton Picker 6R-38(355)</t>
  </si>
  <si>
    <t>Cotton Picker/Module 4R-38(365)</t>
  </si>
  <si>
    <t>Cotton Picker/Module 6R-36 (500)</t>
  </si>
  <si>
    <t>Cotton Picker/Module 6R-30(500)</t>
  </si>
  <si>
    <t>Cotton Picker/Module 6R-38(500)</t>
  </si>
  <si>
    <t>Dry Applicator SP 70'300cuft</t>
  </si>
  <si>
    <t>Fork Lift</t>
  </si>
  <si>
    <t>Sprayer  600-750gal 60' 175hp</t>
  </si>
  <si>
    <t>Sprayer  600-825gal 80' 175hp</t>
  </si>
  <si>
    <t>Sprayer  600-825gal 90' 250hp</t>
  </si>
  <si>
    <t>Sprayer  800gal 100' 250hp</t>
  </si>
  <si>
    <t>Sprayer  800gal 80' 250hp</t>
  </si>
  <si>
    <t>Sprayer 1000-1400gal 90' 275hp</t>
  </si>
  <si>
    <t>Sprayer 1000gal 100' 300hp</t>
  </si>
  <si>
    <t>Sprayer 1200+gal 120' 300hp</t>
  </si>
  <si>
    <t>Sprayer 110 gal 30' 47hp</t>
  </si>
  <si>
    <t>Truck 1 ton +</t>
  </si>
  <si>
    <t>Truck 1/2  ton</t>
  </si>
  <si>
    <t>Utility Vehicle 600 CC</t>
  </si>
  <si>
    <t>Utility Vehicle 800CC</t>
  </si>
  <si>
    <t>Quantities</t>
  </si>
  <si>
    <t> </t>
  </si>
  <si>
    <t>Pricing UOM</t>
  </si>
  <si>
    <t>Unit Price</t>
  </si>
  <si>
    <t>Extended Price</t>
  </si>
  <si>
    <t>Item ID Item Description</t>
  </si>
  <si>
    <t>Unit Size</t>
  </si>
  <si>
    <t>Ordered</t>
  </si>
  <si>
    <t>Allocated</t>
  </si>
  <si>
    <t>Remaining</t>
  </si>
  <si>
    <t>UOM</t>
  </si>
  <si>
    <t>Disp.</t>
  </si>
  <si>
    <t>1.000 RL</t>
  </si>
  <si>
    <t>DT-TSX5081245</t>
  </si>
  <si>
    <t>RL</t>
  </si>
  <si>
    <t>5/8" 8MIL 12" 0.27GPH 7500FT T-TAPE</t>
  </si>
  <si>
    <t>THINWALL DRIP TAPE</t>
  </si>
  <si>
    <t>4.000 EA</t>
  </si>
  <si>
    <t>PR-32PRVU-12V2K</t>
  </si>
  <si>
    <t>EA</t>
  </si>
  <si>
    <t>UNIT 12PSI</t>
  </si>
  <si>
    <t>12 PSI PRESSURE REGULATING UNIT, FOR US WITH PRESSURE REGULATING BODY</t>
  </si>
  <si>
    <t>1.000 EA</t>
  </si>
  <si>
    <t>PR-32PRV2-4-BODY-PLS</t>
  </si>
  <si>
    <t>BODY 4 PORT 2" MPT 22-70GPM PLASTIC</t>
  </si>
  <si>
    <t>4 PORT PRESSURE REGULATOR BODY PLASTI</t>
  </si>
  <si>
    <t>2" MPT X 2" MPT 22-70 GPM</t>
  </si>
  <si>
    <t>PVCA-TT07-520</t>
  </si>
  <si>
    <t>TEFLON TAPE 3/4 X 520</t>
  </si>
  <si>
    <t>DH-SF10-020</t>
  </si>
  <si>
    <t>2" 300FT LAYFLAT BLUE 80PSI</t>
  </si>
  <si>
    <t>2.21" OD</t>
  </si>
  <si>
    <t>2.000 EA</t>
  </si>
  <si>
    <t>1436-020</t>
  </si>
  <si>
    <t>2" PVC INSERT MALE ADPT</t>
  </si>
  <si>
    <t>FS-011005-000018</t>
  </si>
  <si>
    <t>2" MPT 155MSH SS SCREEN W/BV TAGLINE</t>
  </si>
  <si>
    <t>100MIC PLASTIC SCREEN FILTER WITH FLUSH VALVE &amp; STAINLESS STEEL SCREEN 110GPM MAX FLOW RATE 120PSI MAX PRESSURE</t>
  </si>
  <si>
    <t>T-STYLE</t>
  </si>
  <si>
    <t>5.000 EA</t>
  </si>
  <si>
    <t>435-020</t>
  </si>
  <si>
    <t>2 PVC FEMALE ADPT SOC X FPT SCH40</t>
  </si>
  <si>
    <t>BVPT-BVT-020</t>
  </si>
  <si>
    <t>2" FPT PVC BALL VALVE EPDM</t>
  </si>
  <si>
    <t>CLAMP-300100213052</t>
  </si>
  <si>
    <t>2.13-2.44" T-BOLT CLAMP (2" LF/SH)</t>
  </si>
  <si>
    <t>FOR LAYFLAT &amp; SUCTION HOSE</t>
  </si>
  <si>
    <t>HP-LFP-LS-1</t>
  </si>
  <si>
    <t>LAYFLAT PUNCH 19MM BLUE (LARGE)</t>
  </si>
  <si>
    <t>FOR FHC-06(09)-LS, 505 &amp; 565 KMA, FHC-06-PLUG</t>
  </si>
  <si>
    <t>55.000 EA</t>
  </si>
  <si>
    <t>TL-FHC-06-LSO</t>
  </si>
  <si>
    <t>5/8" TAPE X LAYFLAT ADAPTER ORANGE RINGS</t>
  </si>
  <si>
    <t>USE LFP-LS-1 PUNCH 19MM</t>
  </si>
  <si>
    <t>25.000 EA</t>
  </si>
  <si>
    <t>TL-CPT-06-LSO</t>
  </si>
  <si>
    <t>GVBT-514T08</t>
  </si>
  <si>
    <t>2" BRASS GATE VALVE 200#</t>
  </si>
  <si>
    <t>436-020</t>
  </si>
  <si>
    <t>2 PVC MALE ADPT MPT X SOC SCH40</t>
  </si>
  <si>
    <t>INJ-878-02-PVDF</t>
  </si>
  <si>
    <t>1" MPT PVDF INJECTOR 74.8GPH MAZZEI</t>
  </si>
  <si>
    <t>401-020</t>
  </si>
  <si>
    <t>2 PVC TEE SOC SCH40</t>
  </si>
  <si>
    <r>
      <t xml:space="preserve">Ordered As: </t>
    </r>
    <r>
      <rPr>
        <sz val="8"/>
        <color theme="1"/>
        <rFont val="Times New Roman"/>
        <family val="1"/>
        <charset val="1"/>
      </rPr>
      <t>401020</t>
    </r>
  </si>
  <si>
    <t>438-245</t>
  </si>
  <si>
    <t>2x1/4 PVC RED BUSH SPG X FPT SCH40</t>
  </si>
  <si>
    <t>437-249</t>
  </si>
  <si>
    <t>2x1 PVC RED BUSH SPG X SOC SCH40</t>
  </si>
  <si>
    <t>406-010</t>
  </si>
  <si>
    <t>1 PVC 90 ELL SOC SCH40</t>
  </si>
  <si>
    <t>BVPS-BVS-010</t>
  </si>
  <si>
    <t>1" SLIP PVC BALVALV EPDM</t>
  </si>
  <si>
    <t>BLUE T-TWIST HANDLE</t>
  </si>
  <si>
    <t>436-010</t>
  </si>
  <si>
    <t>1 PVC MALE ADPT MPT X SOC SCH40</t>
  </si>
  <si>
    <t>458-010</t>
  </si>
  <si>
    <t>1 PVC UNION FPT BUNA SCH40</t>
  </si>
  <si>
    <t>PG-PGLNL60</t>
  </si>
  <si>
    <t>0-60PSI GAUGE LIQ 2-1/2" DIAL 1/4" MPT</t>
  </si>
  <si>
    <t>IRRIGATION-MART 0-60 PSI GAUGE</t>
  </si>
  <si>
    <t>INJP-NZL SCREEN</t>
  </si>
  <si>
    <t>NOZZLE SCREEN 1/4"</t>
  </si>
  <si>
    <t>SCREEN FOR SAVVYJECT AND 1/4" CLEAR SUCTION TUBING</t>
  </si>
  <si>
    <t>3.000 FT</t>
  </si>
  <si>
    <t>DH-K050-0406-CUT</t>
  </si>
  <si>
    <t>FT</t>
  </si>
  <si>
    <t>1/4" CUT CLEAR PVC TUBING 55PSI</t>
  </si>
  <si>
    <t>Series K050 Clear PVC Tubing</t>
  </si>
  <si>
    <t>Utility Grade Clear Food Grade Phthalate Free PVC Tubing for General use applications</t>
  </si>
  <si>
    <t>ID 1/4 in 6.4 mm OD 3/8 in 9.5 mm Wall 1/16 in 1.6 mm Pressure 55PSI</t>
  </si>
  <si>
    <t>CONT-EVO-4AG</t>
  </si>
  <si>
    <t>TORO AG EVOLUTION 4ST EXPANDABLE TO 16ST</t>
  </si>
  <si>
    <t>See SPECIFICATIONS &amp; MANUAL</t>
  </si>
  <si>
    <t>By Sthefani Goncalves de Oliveira, David Lawrence, Adam Rabinowitz, Roshell Rosales Aguilar, Wendiam Sawadgo</t>
  </si>
  <si>
    <t>The Alabama Cooperative Extension System (Alabama A&amp;M University and Auburn University) is an equal opportunity educator, employer, and provider. Revised February 2026, ANR-2852 © 2026 by the Alabama Cooperative Extension System. All rights reserved. www.aces.edu</t>
  </si>
  <si>
    <t>This budget is intended for educational and planning purposes only. It does not constitute a production recommendation or financial guarantee. Results will vary based on local conditions, management choices, and market volatility.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</si>
</sst>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22"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8" tint="-0.499984740745262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ptos"/>
      <family val="2"/>
    </font>
    <font>
      <u/>
      <sz val="10"/>
      <color theme="10"/>
      <name val="Calibri"/>
      <family val="2"/>
      <scheme val="minor"/>
    </font>
    <font>
      <sz val="10"/>
      <color rgb="FFFF0000"/>
      <name val="Arial"/>
      <family val="2"/>
    </font>
    <font>
      <b/>
      <i/>
      <sz val="7"/>
      <color theme="1"/>
      <name val="Times New Roman"/>
      <family val="1"/>
      <charset val="1"/>
    </font>
    <font>
      <sz val="6"/>
      <color theme="1"/>
      <name val="Times New Roman"/>
      <family val="1"/>
      <charset val="1"/>
    </font>
    <font>
      <b/>
      <i/>
      <sz val="6"/>
      <color theme="1"/>
      <name val="Times New Roman"/>
      <family val="1"/>
      <charset val="1"/>
    </font>
    <font>
      <sz val="8"/>
      <color theme="1"/>
      <name val="Times New Roman"/>
      <family val="1"/>
      <charset val="1"/>
    </font>
    <font>
      <sz val="12.5"/>
      <color theme="1"/>
      <name val="Times New Roman"/>
      <family val="1"/>
      <charset val="1"/>
    </font>
    <font>
      <sz val="8"/>
      <color theme="1"/>
      <name val="Arial MT"/>
      <family val="2"/>
      <charset val="1"/>
    </font>
    <font>
      <sz val="7"/>
      <color theme="1"/>
      <name val="Times New Roman"/>
      <family val="1"/>
      <charset val="1"/>
    </font>
    <font>
      <b/>
      <i/>
      <sz val="8"/>
      <color theme="1"/>
      <name val="Times New Roman"/>
      <family val="1"/>
      <charset val="1"/>
    </font>
  </fonts>
  <fills count="9">
    <fill>
      <patternFill patternType="none"/>
    </fill>
    <fill>
      <patternFill patternType="gray125"/>
    </fill>
    <fill>
      <patternFill patternType="solid">
        <fgColor rgb="FFF3F7BE"/>
        <bgColor indexed="64"/>
      </patternFill>
    </fill>
    <fill>
      <patternFill patternType="solid">
        <fgColor rgb="FFF1F7D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indent="1"/>
    </xf>
    <xf numFmtId="4" fontId="6" fillId="0" borderId="0" xfId="0" applyNumberFormat="1" applyFont="1" applyAlignment="1" applyProtection="1">
      <alignment vertical="center"/>
      <protection locked="0"/>
    </xf>
    <xf numFmtId="4" fontId="6" fillId="0" borderId="0" xfId="0" applyNumberFormat="1" applyFont="1" applyAlignment="1" applyProtection="1">
      <alignment horizontal="center"/>
      <protection locked="0"/>
    </xf>
    <xf numFmtId="4" fontId="6" fillId="0" borderId="0" xfId="0" applyNumberFormat="1" applyFont="1" applyAlignment="1">
      <alignment horizontal="center"/>
    </xf>
    <xf numFmtId="4" fontId="6" fillId="2" borderId="0" xfId="0" applyNumberFormat="1" applyFont="1" applyFill="1" applyAlignment="1" applyProtection="1">
      <alignment horizontal="left" vertical="center"/>
      <protection locked="0"/>
    </xf>
    <xf numFmtId="4" fontId="6" fillId="2" borderId="0" xfId="0" applyNumberFormat="1" applyFont="1" applyFill="1" applyAlignment="1" applyProtection="1">
      <alignment vertical="center"/>
      <protection locked="0"/>
    </xf>
    <xf numFmtId="4" fontId="6" fillId="2" borderId="0" xfId="0" applyNumberFormat="1" applyFont="1" applyFill="1" applyAlignment="1">
      <alignment vertical="center"/>
    </xf>
    <xf numFmtId="4" fontId="6" fillId="3" borderId="0" xfId="0" applyNumberFormat="1" applyFont="1" applyFill="1" applyAlignment="1" applyProtection="1">
      <alignment vertical="center"/>
      <protection locked="0"/>
    </xf>
    <xf numFmtId="4" fontId="6" fillId="3" borderId="0" xfId="0" applyNumberFormat="1" applyFont="1" applyFill="1" applyAlignment="1">
      <alignment vertical="center"/>
    </xf>
    <xf numFmtId="4" fontId="6" fillId="0" borderId="0" xfId="0" applyNumberFormat="1" applyFont="1" applyProtection="1">
      <protection locked="0"/>
    </xf>
    <xf numFmtId="4" fontId="7" fillId="0" borderId="0" xfId="0" applyNumberFormat="1" applyFont="1" applyProtection="1">
      <protection locked="0"/>
    </xf>
    <xf numFmtId="4" fontId="7" fillId="0" borderId="0" xfId="0" applyNumberFormat="1" applyFont="1" applyAlignment="1" applyProtection="1">
      <alignment horizontal="right" vertical="center"/>
      <protection locked="0"/>
    </xf>
    <xf numFmtId="4" fontId="7" fillId="0" borderId="0" xfId="0" applyNumberFormat="1" applyFont="1" applyAlignment="1">
      <alignment horizontal="right" vertical="center"/>
    </xf>
    <xf numFmtId="4" fontId="7" fillId="0" borderId="0" xfId="0" applyNumberFormat="1" applyFont="1" applyAlignment="1" applyProtection="1">
      <alignment horizontal="left" vertical="center"/>
      <protection locked="0"/>
    </xf>
    <xf numFmtId="4" fontId="8" fillId="0" borderId="0" xfId="0" applyNumberFormat="1" applyFont="1" applyProtection="1">
      <protection locked="0"/>
    </xf>
    <xf numFmtId="4" fontId="9" fillId="0" borderId="0" xfId="0" applyNumberFormat="1" applyFont="1" applyProtection="1">
      <protection locked="0"/>
    </xf>
    <xf numFmtId="4" fontId="6" fillId="0" borderId="0" xfId="0" applyNumberFormat="1" applyFont="1" applyAlignment="1" applyProtection="1">
      <alignment horizontal="right"/>
      <protection locked="0"/>
    </xf>
    <xf numFmtId="4" fontId="10" fillId="0" borderId="0" xfId="0" applyNumberFormat="1" applyFont="1" applyProtection="1">
      <protection locked="0"/>
    </xf>
    <xf numFmtId="4" fontId="10" fillId="0" borderId="0" xfId="0" applyNumberFormat="1" applyFont="1" applyAlignment="1" applyProtection="1">
      <alignment horizontal="right"/>
      <protection locked="0"/>
    </xf>
    <xf numFmtId="4" fontId="6" fillId="3" borderId="0" xfId="0" applyNumberFormat="1" applyFont="1" applyFill="1" applyProtection="1">
      <protection locked="0"/>
    </xf>
    <xf numFmtId="4" fontId="6" fillId="3" borderId="0" xfId="0" applyNumberFormat="1" applyFont="1" applyFill="1"/>
    <xf numFmtId="4" fontId="11" fillId="0" borderId="0" xfId="0" applyNumberFormat="1" applyFont="1" applyProtection="1">
      <protection locked="0"/>
    </xf>
    <xf numFmtId="4" fontId="9" fillId="3" borderId="0" xfId="0" applyNumberFormat="1" applyFont="1" applyFill="1" applyProtection="1">
      <protection locked="0"/>
    </xf>
    <xf numFmtId="4" fontId="9" fillId="3" borderId="0" xfId="0" applyNumberFormat="1" applyFont="1" applyFill="1"/>
    <xf numFmtId="4" fontId="6" fillId="0" borderId="0" xfId="0" applyNumberFormat="1" applyFont="1" applyAlignment="1">
      <alignment vertical="center"/>
    </xf>
    <xf numFmtId="4" fontId="9" fillId="0" borderId="0" xfId="0" applyNumberFormat="1" applyFont="1" applyAlignment="1" applyProtection="1">
      <alignment vertical="center"/>
      <protection locked="0"/>
    </xf>
    <xf numFmtId="4" fontId="9" fillId="0" borderId="0" xfId="0" applyNumberFormat="1" applyFont="1" applyAlignment="1">
      <alignment vertical="center"/>
    </xf>
    <xf numFmtId="4" fontId="9" fillId="0" borderId="0" xfId="0" applyNumberFormat="1" applyFont="1" applyAlignment="1" applyProtection="1">
      <alignment horizontal="left" vertical="center"/>
      <protection locked="0"/>
    </xf>
    <xf numFmtId="4" fontId="8" fillId="0" borderId="0" xfId="0" applyNumberFormat="1" applyFont="1" applyAlignment="1" applyProtection="1">
      <alignment horizontal="left"/>
      <protection locked="0"/>
    </xf>
    <xf numFmtId="4" fontId="8" fillId="0" borderId="0" xfId="0" applyNumberFormat="1" applyFont="1" applyAlignment="1" applyProtection="1">
      <alignment horizontal="right" vertical="center"/>
      <protection locked="0"/>
    </xf>
    <xf numFmtId="4" fontId="8" fillId="0" borderId="0" xfId="0" applyNumberFormat="1" applyFont="1" applyAlignment="1" applyProtection="1">
      <alignment horizontal="right"/>
      <protection locked="0"/>
    </xf>
    <xf numFmtId="4" fontId="6" fillId="2" borderId="0" xfId="0" applyNumberFormat="1" applyFont="1" applyFill="1" applyProtection="1">
      <protection locked="0"/>
    </xf>
    <xf numFmtId="4" fontId="7" fillId="2" borderId="0" xfId="0" applyNumberFormat="1" applyFont="1" applyFill="1" applyProtection="1">
      <protection locked="0"/>
    </xf>
    <xf numFmtId="4" fontId="6" fillId="2" borderId="0" xfId="0" applyNumberFormat="1" applyFont="1" applyFill="1" applyAlignment="1">
      <alignment horizontal="right" vertical="center"/>
    </xf>
    <xf numFmtId="4" fontId="7" fillId="0" borderId="0" xfId="0" applyNumberFormat="1" applyFont="1" applyAlignment="1" applyProtection="1">
      <alignment horizontal="center"/>
      <protection locked="0"/>
    </xf>
    <xf numFmtId="4" fontId="6" fillId="0" borderId="0" xfId="0" applyNumberFormat="1" applyFont="1" applyAlignment="1">
      <alignment horizontal="right" vertical="center"/>
    </xf>
    <xf numFmtId="4" fontId="6" fillId="4" borderId="0" xfId="0" applyNumberFormat="1" applyFont="1" applyFill="1" applyProtection="1">
      <protection locked="0"/>
    </xf>
    <xf numFmtId="4" fontId="7" fillId="4" borderId="0" xfId="0" applyNumberFormat="1" applyFont="1" applyFill="1" applyProtection="1">
      <protection locked="0"/>
    </xf>
    <xf numFmtId="4" fontId="7" fillId="4" borderId="0" xfId="0" applyNumberFormat="1" applyFont="1" applyFill="1"/>
    <xf numFmtId="4" fontId="6" fillId="4" borderId="0" xfId="0" applyNumberFormat="1" applyFont="1" applyFill="1" applyAlignment="1">
      <alignment horizontal="right" vertical="center"/>
    </xf>
    <xf numFmtId="4" fontId="6" fillId="5" borderId="0" xfId="0" applyNumberFormat="1" applyFont="1" applyFill="1" applyProtection="1">
      <protection locked="0"/>
    </xf>
    <xf numFmtId="4" fontId="6" fillId="5" borderId="0" xfId="0" applyNumberFormat="1" applyFont="1" applyFill="1" applyAlignment="1">
      <alignment horizontal="right" vertical="center"/>
    </xf>
    <xf numFmtId="4" fontId="6" fillId="6" borderId="0" xfId="0" applyNumberFormat="1" applyFont="1" applyFill="1" applyProtection="1">
      <protection locked="0"/>
    </xf>
    <xf numFmtId="4" fontId="8" fillId="6" borderId="0" xfId="0" applyNumberFormat="1" applyFont="1" applyFill="1" applyAlignment="1" applyProtection="1">
      <alignment vertical="center"/>
      <protection locked="0"/>
    </xf>
    <xf numFmtId="4" fontId="7" fillId="6" borderId="0" xfId="0" applyNumberFormat="1" applyFont="1" applyFill="1" applyAlignment="1" applyProtection="1">
      <alignment horizontal="right" vertical="center"/>
      <protection locked="0"/>
    </xf>
    <xf numFmtId="4" fontId="7" fillId="6" borderId="0" xfId="0" applyNumberFormat="1" applyFont="1" applyFill="1" applyAlignment="1">
      <alignment horizontal="right" vertical="center"/>
    </xf>
    <xf numFmtId="4" fontId="6" fillId="7" borderId="0" xfId="0" applyNumberFormat="1" applyFont="1" applyFill="1" applyProtection="1">
      <protection locked="0"/>
    </xf>
    <xf numFmtId="4" fontId="7" fillId="7" borderId="0" xfId="0" applyNumberFormat="1" applyFont="1" applyFill="1" applyProtection="1">
      <protection locked="0"/>
    </xf>
    <xf numFmtId="4" fontId="7" fillId="7" borderId="0" xfId="0" applyNumberFormat="1" applyFont="1" applyFill="1" applyAlignment="1">
      <alignment horizontal="right" vertical="center"/>
    </xf>
    <xf numFmtId="4" fontId="6" fillId="8" borderId="0" xfId="0" applyNumberFormat="1" applyFont="1" applyFill="1" applyProtection="1">
      <protection locked="0"/>
    </xf>
    <xf numFmtId="4" fontId="12" fillId="8" borderId="0" xfId="1" applyNumberFormat="1" applyFont="1" applyFill="1" applyBorder="1" applyAlignment="1" applyProtection="1">
      <protection locked="0"/>
    </xf>
    <xf numFmtId="4" fontId="7" fillId="8" borderId="0" xfId="0" applyNumberFormat="1" applyFont="1" applyFill="1" applyAlignment="1" applyProtection="1">
      <alignment horizontal="right" vertical="center"/>
      <protection locked="0"/>
    </xf>
    <xf numFmtId="4" fontId="7" fillId="8" borderId="0" xfId="0" applyNumberFormat="1" applyFont="1" applyFill="1" applyAlignment="1">
      <alignment horizontal="right" vertical="center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3" fillId="0" borderId="0" xfId="0" applyFont="1"/>
    <xf numFmtId="0" fontId="6" fillId="0" borderId="0" xfId="0" applyFont="1" applyAlignment="1">
      <alignment horizontal="right"/>
    </xf>
    <xf numFmtId="9" fontId="7" fillId="0" borderId="0" xfId="0" quotePrefix="1" applyNumberFormat="1" applyFont="1" applyAlignment="1">
      <alignment horizontal="right"/>
    </xf>
    <xf numFmtId="0" fontId="7" fillId="0" borderId="0" xfId="0" applyFont="1" applyAlignment="1">
      <alignment horizontal="right"/>
    </xf>
    <xf numFmtId="4" fontId="9" fillId="0" borderId="0" xfId="0" applyNumberFormat="1" applyFont="1"/>
    <xf numFmtId="164" fontId="6" fillId="0" borderId="0" xfId="0" applyNumberFormat="1" applyFont="1"/>
    <xf numFmtId="164" fontId="8" fillId="0" borderId="0" xfId="0" applyNumberFormat="1" applyFont="1" applyAlignment="1">
      <alignment horizontal="right"/>
    </xf>
    <xf numFmtId="4" fontId="7" fillId="0" borderId="0" xfId="0" applyNumberFormat="1" applyFont="1"/>
    <xf numFmtId="4" fontId="13" fillId="0" borderId="0" xfId="0" applyNumberFormat="1" applyFont="1"/>
    <xf numFmtId="0" fontId="14" fillId="0" borderId="2" xfId="0" applyFont="1" applyBorder="1"/>
    <xf numFmtId="0" fontId="15" fillId="0" borderId="2" xfId="0" applyFont="1" applyBorder="1"/>
    <xf numFmtId="0" fontId="14" fillId="0" borderId="0" xfId="0" applyFont="1"/>
    <xf numFmtId="0" fontId="14" fillId="0" borderId="11" xfId="0" applyFont="1" applyBorder="1"/>
    <xf numFmtId="0" fontId="14" fillId="0" borderId="12" xfId="0" applyFont="1" applyBorder="1"/>
    <xf numFmtId="0" fontId="16" fillId="0" borderId="12" xfId="0" applyFont="1" applyBorder="1" applyAlignment="1">
      <alignment textRotation="90"/>
    </xf>
    <xf numFmtId="0" fontId="0" fillId="0" borderId="13" xfId="0" applyBorder="1"/>
    <xf numFmtId="0" fontId="0" fillId="0" borderId="14" xfId="0" applyBorder="1"/>
    <xf numFmtId="0" fontId="14" fillId="0" borderId="14" xfId="0" applyFont="1" applyBorder="1"/>
    <xf numFmtId="0" fontId="0" fillId="0" borderId="15" xfId="0" applyBorder="1"/>
    <xf numFmtId="0" fontId="17" fillId="0" borderId="0" xfId="0" applyFont="1"/>
    <xf numFmtId="0" fontId="18" fillId="0" borderId="0" xfId="0" applyFont="1"/>
    <xf numFmtId="0" fontId="0" fillId="0" borderId="7" xfId="0" applyBorder="1"/>
    <xf numFmtId="0" fontId="19" fillId="0" borderId="7" xfId="0" applyFont="1" applyBorder="1"/>
    <xf numFmtId="0" fontId="17" fillId="0" borderId="17" xfId="0" applyFont="1" applyBorder="1"/>
    <xf numFmtId="0" fontId="20" fillId="0" borderId="17" xfId="0" applyFont="1" applyBorder="1"/>
    <xf numFmtId="0" fontId="20" fillId="0" borderId="0" xfId="0" applyFont="1"/>
    <xf numFmtId="0" fontId="20" fillId="0" borderId="7" xfId="0" applyFont="1" applyBorder="1"/>
    <xf numFmtId="0" fontId="19" fillId="0" borderId="0" xfId="0" applyFont="1"/>
    <xf numFmtId="0" fontId="17" fillId="0" borderId="7" xfId="0" applyFont="1" applyBorder="1"/>
    <xf numFmtId="2" fontId="0" fillId="0" borderId="0" xfId="0" applyNumberFormat="1"/>
    <xf numFmtId="4" fontId="13" fillId="0" borderId="0" xfId="0" applyNumberFormat="1" applyFont="1" applyProtection="1">
      <protection locked="0"/>
    </xf>
    <xf numFmtId="0" fontId="14" fillId="0" borderId="4" xfId="0" applyFont="1" applyBorder="1"/>
    <xf numFmtId="0" fontId="14" fillId="0" borderId="9" xfId="0" applyFont="1" applyBorder="1"/>
    <xf numFmtId="0" fontId="14" fillId="0" borderId="5" xfId="0" applyFont="1" applyBorder="1"/>
    <xf numFmtId="0" fontId="14" fillId="0" borderId="10" xfId="0" applyFont="1" applyBorder="1"/>
    <xf numFmtId="0" fontId="14" fillId="0" borderId="16" xfId="0" applyFont="1" applyBorder="1"/>
    <xf numFmtId="0" fontId="21" fillId="0" borderId="7" xfId="0" applyFont="1" applyBorder="1"/>
    <xf numFmtId="0" fontId="6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 vertical="center"/>
    </xf>
    <xf numFmtId="4" fontId="4" fillId="0" borderId="0" xfId="0" applyNumberFormat="1" applyFont="1" applyAlignment="1" applyProtection="1">
      <alignment horizontal="center" vertical="center" wrapText="1"/>
      <protection locked="0"/>
    </xf>
    <xf numFmtId="4" fontId="7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4" fillId="0" borderId="1" xfId="0" applyFont="1" applyBorder="1"/>
    <xf numFmtId="0" fontId="14" fillId="0" borderId="2" xfId="0" applyFont="1" applyBorder="1"/>
    <xf numFmtId="0" fontId="14" fillId="0" borderId="3" xfId="0" applyFont="1" applyBorder="1"/>
    <xf numFmtId="0" fontId="14" fillId="0" borderId="6" xfId="0" applyFont="1" applyBorder="1"/>
    <xf numFmtId="0" fontId="14" fillId="0" borderId="7" xfId="0" applyFont="1" applyBorder="1"/>
    <xf numFmtId="0" fontId="14" fillId="0" borderId="8" xfId="0" applyFont="1" applyBorder="1"/>
  </cellXfs>
  <cellStyles count="2">
    <cellStyle name="Hyperlink" xfId="1" builtinId="8"/>
    <cellStyle name="Normal" xfId="0" builtinId="0"/>
  </cellStyles>
  <dxfs count="14">
    <dxf>
      <font>
        <b/>
        <i val="0"/>
        <color theme="0"/>
      </font>
      <fill>
        <patternFill>
          <bgColor rgb="FF003272"/>
        </patternFill>
      </fill>
    </dxf>
    <dxf>
      <fill>
        <patternFill>
          <bgColor theme="6" tint="0.59996337778862885"/>
        </patternFill>
      </fill>
    </dxf>
    <dxf>
      <fill>
        <patternFill>
          <bgColor theme="0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1" defaultTableStyle="TableStyleMedium2" defaultPivotStyle="PivotStyleLight16">
    <tableStyle name="Extension Blue Table" pivot="0" count="3" xr9:uid="{3CBD4A85-A00C-F54E-9FA2-90FE30A50187}">
      <tableStyleElement type="headerRow" dxfId="0"/>
      <tableStyleElement type="firstRowStripe" dxfId="2"/>
      <tableStyleElement type="secondRowStripe" dxfId="1"/>
    </tableStyle>
  </tableStyles>
  <colors>
    <mruColors>
      <color rgb="FF0032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powerPivotData" Target="model/item.data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42</xdr:row>
      <xdr:rowOff>57150</xdr:rowOff>
    </xdr:from>
    <xdr:ext cx="2375724" cy="625571"/>
    <xdr:pic>
      <xdr:nvPicPr>
        <xdr:cNvPr id="2" name="Picture 1">
          <a:extLst>
            <a:ext uri="{FF2B5EF4-FFF2-40B4-BE49-F238E27FC236}">
              <a16:creationId xmlns:a16="http://schemas.microsoft.com/office/drawing/2014/main" id="{B589BBAB-EF07-4656-909A-38C13289F42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9244965"/>
          <a:ext cx="2375724" cy="625571"/>
        </a:xfrm>
        <a:prstGeom prst="rect">
          <a:avLst/>
        </a:prstGeom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444500</xdr:colOff>
      <xdr:row>94</xdr:row>
      <xdr:rowOff>88900</xdr:rowOff>
    </xdr:from>
    <xdr:ext cx="4641272" cy="762000"/>
    <xdr:pic>
      <xdr:nvPicPr>
        <xdr:cNvPr id="3" name="Picture 2">
          <a:extLst>
            <a:ext uri="{FF2B5EF4-FFF2-40B4-BE49-F238E27FC236}">
              <a16:creationId xmlns:a16="http://schemas.microsoft.com/office/drawing/2014/main" id="{1776A7A8-D047-7046-B93D-86A155D2C4C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44500" y="17995900"/>
          <a:ext cx="4641272" cy="762000"/>
        </a:xfrm>
        <a:prstGeom prst="rect">
          <a:avLst/>
        </a:prstGeom>
      </xdr:spPr>
    </xdr:pic>
    <xdr:clientData fLocksWithSheet="0"/>
  </xdr:one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connectionId="1" xr16:uid="{DCE09B1E-F047-41DB-A8A0-E06974BD12C6}" autoFormatId="16" applyNumberFormats="0" applyBorderFormats="0" applyFontFormats="0" applyPatternFormats="0" applyAlignmentFormats="0" applyWidthHeightFormats="0">
  <queryTableRefresh nextId="4">
    <queryTableFields count="3">
      <queryTableField id="1" name="Active ingredient" tableColumnId="1"/>
      <queryTableField id="2" name="Unit" tableColumnId="2"/>
      <queryTableField id="3" name="Avg Price" tableColumnId="3"/>
    </queryTableFields>
  </queryTableRefresh>
  <extLst>
    <ext xmlns:x15="http://schemas.microsoft.com/office/spreadsheetml/2010/11/main" uri="{883FBD77-0823-4a55-B5E3-86C4891E6966}">
      <x15:queryTable sourceDataName="Query - qry_Chemicals1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backgroundRefresh="0" connectionId="2" xr16:uid="{E8231A2B-E9D7-4A86-BD92-48E0D13A1F7D}" autoFormatId="16" applyNumberFormats="0" applyBorderFormats="0" applyFontFormats="0" applyPatternFormats="0" applyAlignmentFormats="0" applyWidthHeightFormats="0">
  <queryTableRefresh nextId="4">
    <queryTableFields count="3">
      <queryTableField id="1" name="Fertilizer" tableColumnId="1"/>
      <queryTableField id="2" name="Unit" tableColumnId="2"/>
      <queryTableField id="3" name="Cost per Unit" tableColumnId="3"/>
    </queryTableFields>
  </queryTableRefresh>
  <extLst>
    <ext xmlns:x15="http://schemas.microsoft.com/office/spreadsheetml/2010/11/main" uri="{883FBD77-0823-4a55-B5E3-86C4891E6966}">
      <x15:queryTable sourceDataName="Query - qry_Fertilizer2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backgroundRefresh="0" connectionId="4" xr16:uid="{66F9B9BD-2161-4348-9DCA-1E2174D59820}" autoFormatId="16" applyNumberFormats="0" applyBorderFormats="0" applyFontFormats="0" applyPatternFormats="0" applyAlignmentFormats="0" applyWidthHeightFormats="0">
  <queryTableRefresh nextId="4">
    <queryTableFields count="3">
      <queryTableField id="1" name="Crop" tableColumnId="1"/>
      <queryTableField id="2" name="Unit" tableColumnId="2"/>
      <queryTableField id="3" name="Retail Price" tableColumnId="3"/>
    </queryTableFields>
  </queryTableRefresh>
  <extLst>
    <ext xmlns:x15="http://schemas.microsoft.com/office/spreadsheetml/2010/11/main" uri="{883FBD77-0823-4a55-B5E3-86C4891E6966}">
      <x15:queryTable sourceDataName="Query - qry_Sale_Price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backgroundRefresh="0" connectionId="3" xr16:uid="{39F1B9EA-F7F3-4D6E-AFB3-D37515D61702}" autoFormatId="16" applyNumberFormats="0" applyBorderFormats="0" applyFontFormats="0" applyPatternFormats="0" applyAlignmentFormats="0" applyWidthHeightFormats="0">
  <queryTableRefresh nextId="4">
    <queryTableFields count="3">
      <queryTableField id="1" name="Inputs" tableColumnId="1"/>
      <queryTableField id="2" name="Unit" tableColumnId="2"/>
      <queryTableField id="3" name="Cost per unit" tableColumnId="3"/>
    </queryTableFields>
  </queryTableRefresh>
  <extLst>
    <ext xmlns:x15="http://schemas.microsoft.com/office/spreadsheetml/2010/11/main" uri="{883FBD77-0823-4a55-B5E3-86C4891E6966}">
      <x15:queryTable sourceDataName="Query - qry_Other3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" backgroundRefresh="0" connectionId="6" xr16:uid="{51220649-8098-43F7-8D46-B3735042E4AF}" autoFormatId="16" applyNumberFormats="0" applyBorderFormats="0" applyFontFormats="0" applyPatternFormats="0" applyAlignmentFormats="0" applyWidthHeightFormats="0">
  <queryTableRefresh nextId="16">
    <queryTableFields count="15">
      <queryTableField id="1" name="Item Name/Size/Power Unit" tableColumnId="1"/>
      <queryTableField id="2" name="Purchase Price ($)" tableColumnId="2"/>
      <queryTableField id="3" name="Annual Use (hrs)" tableColumnId="3"/>
      <queryTableField id="4" name="Useful Life (year)" tableColumnId="4"/>
      <queryTableField id="5" name="Perf Rate (hr/acre)" tableColumnId="5"/>
      <queryTableField id="6" name="Labor (hr/acre)" tableColumnId="6"/>
      <queryTableField id="7" name="Fuel (hr/acre)" tableColumnId="7"/>
      <queryTableField id="8" name="R&amp;M Imp. (hr/acre)" tableColumnId="8"/>
      <queryTableField id="9" name="R&amp;M P.U. (hr/acre)" tableColumnId="9"/>
      <queryTableField id="10" name="Total R&amp;M (hr/acre)" tableColumnId="10"/>
      <queryTableField id="11" name="Total  Direct (hr/acre)" tableColumnId="11"/>
      <queryTableField id="12" name="Fixed  Imp. (hr/acre)" tableColumnId="12"/>
      <queryTableField id="13" name="Fixed P.U. (hr/acre)" tableColumnId="13"/>
      <queryTableField id="14" name="Total Fixed (hr/acre)" tableColumnId="14"/>
      <queryTableField id="15" name="Total Cost (hr/acre)" tableColumnId="15"/>
    </queryTableFields>
  </queryTableRefresh>
  <extLst>
    <ext xmlns:x15="http://schemas.microsoft.com/office/spreadsheetml/2010/11/main" uri="{883FBD77-0823-4a55-B5E3-86C4891E6966}">
      <x15:queryTable sourceDataName="Query - qry_Towed_Equipment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" backgroundRefresh="0" connectionId="7" xr16:uid="{0FC2CFE1-897F-4DA9-8C28-2DAF25896F8D}" autoFormatId="16" applyNumberFormats="0" applyBorderFormats="0" applyFontFormats="0" applyPatternFormats="0" applyAlignmentFormats="0" applyWidthHeightFormats="0">
  <queryTableRefresh nextId="12">
    <queryTableFields count="11">
      <queryTableField id="1" name="Item Name/Size" tableColumnId="1"/>
      <queryTableField id="2" name="Purchase Price ($)" tableColumnId="2"/>
      <queryTableField id="3" name="Annual Use (hrs)" tableColumnId="3"/>
      <queryTableField id="4" name="Useful Life (year)" tableColumnId="4"/>
      <queryTableField id="5" name="Fuel Use (gal/hr)" tableColumnId="5"/>
      <queryTableField id="6" name="Labor  ($/hr)" tableColumnId="6"/>
      <queryTableField id="7" name="Fuel ($/hr)" tableColumnId="7"/>
      <queryTableField id="8" name="R&amp;M ($/hr)" tableColumnId="8"/>
      <queryTableField id="9" name="Total  Direct ($/hr)" tableColumnId="9"/>
      <queryTableField id="10" name="Fixed ($/hr)" tableColumnId="10"/>
      <queryTableField id="11" name="Total Cost ($/hr)" tableColumnId="11"/>
    </queryTableFields>
  </queryTableRefresh>
  <extLst>
    <ext xmlns:x15="http://schemas.microsoft.com/office/spreadsheetml/2010/11/main" uri="{883FBD77-0823-4a55-B5E3-86C4891E6966}">
      <x15:queryTable sourceDataName="Query - qry_Tractors_Harvesters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" backgroundRefresh="0" connectionId="5" xr16:uid="{DDB12288-EA11-4E94-BC74-5539FFC663F9}" autoFormatId="16" applyNumberFormats="0" applyBorderFormats="0" applyFontFormats="0" applyPatternFormats="0" applyAlignmentFormats="0" applyWidthHeightFormats="0">
  <queryTableRefresh nextId="13">
    <queryTableFields count="12">
      <queryTableField id="1" name="Item Name/Size" tableColumnId="1"/>
      <queryTableField id="2" name="Purchase Price ($)" tableColumnId="2"/>
      <queryTableField id="3" name="Annual Use (hrs)" tableColumnId="3"/>
      <queryTableField id="4" name="Useful Life (year)" tableColumnId="4"/>
      <queryTableField id="5" name="Fuel Use (gal/hr)" tableColumnId="5"/>
      <queryTableField id="6" name="Perf Rate (hr/acre)" tableColumnId="6"/>
      <queryTableField id="7" name="Labor  ($/acre)" tableColumnId="7"/>
      <queryTableField id="8" name="Fuel ($/acre)" tableColumnId="8"/>
      <queryTableField id="9" name="R&amp;M ($/acre)" tableColumnId="9"/>
      <queryTableField id="10" name="Total  Direct ($/acre)" tableColumnId="10"/>
      <queryTableField id="11" name="Fixed ($/acre)" tableColumnId="11"/>
      <queryTableField id="12" name="Total Cost ($/acre)" tableColumnId="12"/>
    </queryTableFields>
  </queryTableRefresh>
  <extLst>
    <ext xmlns:x15="http://schemas.microsoft.com/office/spreadsheetml/2010/11/main" uri="{883FBD77-0823-4a55-B5E3-86C4891E6966}">
      <x15:queryTable sourceDataName="Query - qry_Self_propelled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9DAF100-A6D7-4B05-B3BC-2BE35E2E138A}" name="qry_Chemicals1" displayName="qry_Chemicals1" ref="A1:C86" tableType="queryTable" totalsRowShown="0">
  <autoFilter ref="A1:C86" xr:uid="{89DAF100-A6D7-4B05-B3BC-2BE35E2E138A}"/>
  <tableColumns count="3">
    <tableColumn id="1" xr3:uid="{46F380AA-F000-42CD-AFD5-78806E3E6A28}" uniqueName="1" name="Active ingredient" queryTableFieldId="1" dataDxfId="13"/>
    <tableColumn id="2" xr3:uid="{F126807F-B9DE-42A7-9BD8-20FEEDE41648}" uniqueName="2" name="Unit" queryTableFieldId="2" dataDxfId="12"/>
    <tableColumn id="3" xr3:uid="{73029195-2379-4471-B9CE-43AD2E491AE9}" uniqueName="3" name="Avg Price" queryTableFieldId="3"/>
  </tableColumns>
  <tableStyleInfo name="Extension Blue Tabl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7FAC5A4-3B93-46FC-978E-7D0273957567}" name="qry_Fertilizer2" displayName="qry_Fertilizer2" ref="A1:C23" tableType="queryTable" totalsRowShown="0">
  <autoFilter ref="A1:C23" xr:uid="{87FAC5A4-3B93-46FC-978E-7D0273957567}"/>
  <tableColumns count="3">
    <tableColumn id="1" xr3:uid="{507D408C-72ED-48AF-A673-39FFBBFFBBEF}" uniqueName="1" name="Fertilizer" queryTableFieldId="1" dataDxfId="11"/>
    <tableColumn id="2" xr3:uid="{8BBF71C8-56DB-416C-8F90-A27C756528D2}" uniqueName="2" name="Unit" queryTableFieldId="2" dataDxfId="10"/>
    <tableColumn id="3" xr3:uid="{F0FCA819-8BF9-4150-838F-C6928C439CC9}" uniqueName="3" name="Cost per Unit" queryTableFieldId="3"/>
  </tableColumns>
  <tableStyleInfo name="Extension Blue Tabl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92E56ED-AF60-4E76-9315-1ABC51091671}" name="qry_Sale_Price" displayName="qry_Sale_Price" ref="A1:C13" tableType="queryTable" totalsRowShown="0">
  <autoFilter ref="A1:C13" xr:uid="{B92E56ED-AF60-4E76-9315-1ABC51091671}"/>
  <tableColumns count="3">
    <tableColumn id="1" xr3:uid="{27907A71-67A0-489B-9298-5FF15A2472DE}" uniqueName="1" name="Crop" queryTableFieldId="1" dataDxfId="9"/>
    <tableColumn id="2" xr3:uid="{B1824A55-84F7-4F45-9F3B-582762B43980}" uniqueName="2" name="Unit" queryTableFieldId="2" dataDxfId="8"/>
    <tableColumn id="3" xr3:uid="{533EAABD-BC06-40F3-B27B-F14335E40FFA}" uniqueName="3" name="Retail Price" queryTableFieldId="3"/>
  </tableColumns>
  <tableStyleInfo name="Extension Blue Tabl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787E045-A7B2-4D37-92CC-DB378F40F299}" name="qry_Other3" displayName="qry_Other3" ref="A1:C50" tableType="queryTable" totalsRowShown="0">
  <autoFilter ref="A1:C50" xr:uid="{E787E045-A7B2-4D37-92CC-DB378F40F299}"/>
  <tableColumns count="3">
    <tableColumn id="1" xr3:uid="{46E4A811-E1D7-49BB-B241-F9BB4084FDE9}" uniqueName="1" name="Inputs" queryTableFieldId="1" dataDxfId="7"/>
    <tableColumn id="2" xr3:uid="{3D3BE212-1C26-4C55-A2D7-953B8558075F}" uniqueName="2" name="Unit" queryTableFieldId="2" dataDxfId="6"/>
    <tableColumn id="3" xr3:uid="{DC47B3FD-77BF-4FCA-866F-D3CE9389BEED}" uniqueName="3" name="Cost per unit" queryTableFieldId="3"/>
  </tableColumns>
  <tableStyleInfo name="Extension Blue Table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1B357EA-8417-4C80-9C8D-66A797512D80}" name="qry_Towed_Equipment" displayName="qry_Towed_Equipment" ref="A1:O514" tableType="queryTable" totalsRowShown="0">
  <autoFilter ref="A1:O514" xr:uid="{B1B357EA-8417-4C80-9C8D-66A797512D80}"/>
  <tableColumns count="15">
    <tableColumn id="1" xr3:uid="{660A1FB0-1B9A-4B60-8F6E-EDC298541E46}" uniqueName="1" name="Item Name/Size/Power Unit" queryTableFieldId="1" dataDxfId="5"/>
    <tableColumn id="2" xr3:uid="{2C3AA677-1D2E-461D-A93A-C83FFE4E5FB6}" uniqueName="2" name="Purchase Price ($)" queryTableFieldId="2"/>
    <tableColumn id="3" xr3:uid="{A558A0DC-0D34-43A4-BA1D-FDEFBC07D541}" uniqueName="3" name="Annual Use (hrs)" queryTableFieldId="3"/>
    <tableColumn id="4" xr3:uid="{2642560E-AE92-4A37-B98A-267C23BA5545}" uniqueName="4" name="Useful Life (year)" queryTableFieldId="4"/>
    <tableColumn id="5" xr3:uid="{C5C04E1E-3DCD-471D-AF41-4025C4EDDDFD}" uniqueName="5" name="Perf Rate (hr/acre)" queryTableFieldId="5"/>
    <tableColumn id="6" xr3:uid="{4DF9A4FC-6A70-4523-9658-860F23D8E922}" uniqueName="6" name="Labor (hr/acre)" queryTableFieldId="6"/>
    <tableColumn id="7" xr3:uid="{7633111F-A5BE-46B1-AE6E-EDC2DC8EEF9F}" uniqueName="7" name="Fuel (hr/acre)" queryTableFieldId="7"/>
    <tableColumn id="8" xr3:uid="{21BF053F-8765-4DAB-88FE-78F6DA944D4B}" uniqueName="8" name="R&amp;M Imp. (hr/acre)" queryTableFieldId="8"/>
    <tableColumn id="9" xr3:uid="{1F377630-B19C-43D3-8D5F-D866705E4FA9}" uniqueName="9" name="R&amp;M P.U. (hr/acre)" queryTableFieldId="9"/>
    <tableColumn id="10" xr3:uid="{C3278111-15FC-4346-B00F-86041B604464}" uniqueName="10" name="Total R&amp;M (hr/acre)" queryTableFieldId="10"/>
    <tableColumn id="11" xr3:uid="{2A380DD6-193D-4370-B535-DFD5680C23BC}" uniqueName="11" name="Total  Direct (hr/acre)" queryTableFieldId="11"/>
    <tableColumn id="12" xr3:uid="{BD4347CF-F820-46F6-8C33-CAB02C77EC0B}" uniqueName="12" name="Fixed  Imp. (hr/acre)" queryTableFieldId="12"/>
    <tableColumn id="13" xr3:uid="{DFD77A95-60CB-4795-B903-B23F4EC19F78}" uniqueName="13" name="Fixed P.U. (hr/acre)" queryTableFieldId="13"/>
    <tableColumn id="14" xr3:uid="{B3654CA7-CF7B-442F-9BDC-8099CCB752F2}" uniqueName="14" name="Total Fixed (hr/acre)" queryTableFieldId="14"/>
    <tableColumn id="15" xr3:uid="{698C3619-96B2-4808-8663-0D30551868E2}" uniqueName="15" name="Total Cost (hr/acre)" queryTableFieldId="15"/>
  </tableColumns>
  <tableStyleInfo name="Extension Blue Table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FA1B5EE-9F50-4E8F-99A7-B4BC4DCDE983}" name="qry_Tractors_Harvesters" displayName="qry_Tractors_Harvesters" ref="A1:K36" tableType="queryTable" totalsRowShown="0">
  <autoFilter ref="A1:K36" xr:uid="{5FA1B5EE-9F50-4E8F-99A7-B4BC4DCDE983}"/>
  <tableColumns count="11">
    <tableColumn id="1" xr3:uid="{9C1C05F5-1276-444B-99AF-944D2AD4AD86}" uniqueName="1" name="Item Name/Size" queryTableFieldId="1" dataDxfId="4"/>
    <tableColumn id="2" xr3:uid="{AF107EC6-7617-4A03-B16E-B293C15834A2}" uniqueName="2" name="Purchase Price ($)" queryTableFieldId="2"/>
    <tableColumn id="3" xr3:uid="{7BA522C4-DC4D-4C73-A8AC-D15387D475A0}" uniqueName="3" name="Annual Use (hrs)" queryTableFieldId="3"/>
    <tableColumn id="4" xr3:uid="{4049BC17-54BD-467F-B6D8-96D5E39C688D}" uniqueName="4" name="Useful Life (year)" queryTableFieldId="4"/>
    <tableColumn id="5" xr3:uid="{3872E970-2EBC-4D65-A572-1A80B70C5E13}" uniqueName="5" name="Fuel Use (gal/hr)" queryTableFieldId="5"/>
    <tableColumn id="6" xr3:uid="{9EE99478-64E3-4676-856C-13D222476B24}" uniqueName="6" name="Labor  ($/hr)" queryTableFieldId="6"/>
    <tableColumn id="7" xr3:uid="{36686B82-2621-4407-855C-4BFD072A7A46}" uniqueName="7" name="Fuel ($/hr)" queryTableFieldId="7"/>
    <tableColumn id="8" xr3:uid="{D23EF543-909E-428A-A19E-4FD4FFD514AF}" uniqueName="8" name="R&amp;M ($/hr)" queryTableFieldId="8"/>
    <tableColumn id="9" xr3:uid="{CE513163-4047-42CA-889B-D50D0B2541A9}" uniqueName="9" name="Total  Direct ($/hr)" queryTableFieldId="9"/>
    <tableColumn id="10" xr3:uid="{1BBE6521-79AD-4136-8B7B-EE3BFB46D496}" uniqueName="10" name="Fixed ($/hr)" queryTableFieldId="10"/>
    <tableColumn id="11" xr3:uid="{BBC733C9-2F58-4BC0-A780-704391A1D3B7}" uniqueName="11" name="Total Cost ($/hr)" queryTableFieldId="11"/>
  </tableColumns>
  <tableStyleInfo name="Extension Blue Table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D1BA1D2-4444-4494-9AFE-160154EED053}" name="qry_Self_propelled" displayName="qry_Self_propelled" ref="A1:L25" tableType="queryTable" totalsRowShown="0">
  <autoFilter ref="A1:L25" xr:uid="{DD1BA1D2-4444-4494-9AFE-160154EED053}"/>
  <tableColumns count="12">
    <tableColumn id="1" xr3:uid="{7309B2EC-C6AD-4CC2-B455-3C10E5815383}" uniqueName="1" name="Item Name/Size" queryTableFieldId="1" dataDxfId="3"/>
    <tableColumn id="2" xr3:uid="{A562A3DA-8AA5-419F-8FF6-994337A79D07}" uniqueName="2" name="Purchase Price ($)" queryTableFieldId="2"/>
    <tableColumn id="3" xr3:uid="{2F4B1B5A-A77A-4867-88F3-0A91E77E23AA}" uniqueName="3" name="Annual Use (hrs)" queryTableFieldId="3"/>
    <tableColumn id="4" xr3:uid="{074457C6-C0BD-4BAC-A8DB-1345A7C65241}" uniqueName="4" name="Useful Life (year)" queryTableFieldId="4"/>
    <tableColumn id="5" xr3:uid="{572A56AF-0DEC-4E15-BA09-0A9779AD04A9}" uniqueName="5" name="Fuel Use (gal/hr)" queryTableFieldId="5"/>
    <tableColumn id="6" xr3:uid="{23CD3C3D-A174-4900-A7CF-37AB5051AE2A}" uniqueName="6" name="Perf Rate (hr/acre)" queryTableFieldId="6"/>
    <tableColumn id="7" xr3:uid="{9DD51530-0C5F-488B-BA89-1C9F20D6758B}" uniqueName="7" name="Labor  ($/acre)" queryTableFieldId="7"/>
    <tableColumn id="8" xr3:uid="{24D0A0A0-B734-4B40-B031-ED710814DE45}" uniqueName="8" name="Fuel ($/acre)" queryTableFieldId="8"/>
    <tableColumn id="9" xr3:uid="{82EB1255-5243-40A0-8A06-64A6A25FA442}" uniqueName="9" name="R&amp;M ($/acre)" queryTableFieldId="9"/>
    <tableColumn id="10" xr3:uid="{6D493E10-940A-442A-A504-AB22531E6B71}" uniqueName="10" name="Total  Direct ($/acre)" queryTableFieldId="10"/>
    <tableColumn id="11" xr3:uid="{C2F2838B-3F97-4BD4-82C3-3DC9EFA296AD}" uniqueName="11" name="Fixed ($/acre)" queryTableFieldId="11"/>
    <tableColumn id="12" xr3:uid="{05FF52E1-229C-4A83-AFB1-BE2C61595494}" uniqueName="12" name="Total Cost ($/acre)" queryTableFieldId="12"/>
  </tableColumns>
  <tableStyleInfo name="Extension Blue Tabl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6"/>
  <sheetViews>
    <sheetView workbookViewId="0">
      <selection activeCell="A38" sqref="A38"/>
    </sheetView>
  </sheetViews>
  <sheetFormatPr baseColWidth="10" defaultColWidth="8.83203125" defaultRowHeight="15"/>
  <cols>
    <col min="1" max="1" width="51.83203125" customWidth="1"/>
    <col min="2" max="2" width="65.5" customWidth="1"/>
  </cols>
  <sheetData>
    <row r="1" spans="1:2" ht="17">
      <c r="A1" s="106" t="s">
        <v>0</v>
      </c>
      <c r="B1" s="106"/>
    </row>
    <row r="2" spans="1:2" ht="16">
      <c r="A2" s="1"/>
      <c r="B2" s="1"/>
    </row>
    <row r="3" spans="1:2" ht="55" customHeight="1">
      <c r="A3" s="107" t="s">
        <v>1</v>
      </c>
      <c r="B3" s="107"/>
    </row>
    <row r="4" spans="1:2" ht="16">
      <c r="A4" s="1"/>
      <c r="B4" s="1"/>
    </row>
    <row r="5" spans="1:2" ht="16">
      <c r="A5" s="2"/>
      <c r="B5" s="1"/>
    </row>
    <row r="6" spans="1:2" ht="16">
      <c r="A6" s="1"/>
      <c r="B6" s="1"/>
    </row>
    <row r="7" spans="1:2" ht="16">
      <c r="A7" s="1" t="s">
        <v>2</v>
      </c>
      <c r="B7" s="1"/>
    </row>
    <row r="8" spans="1:2" ht="16">
      <c r="A8" s="1"/>
      <c r="B8" s="1"/>
    </row>
    <row r="9" spans="1:2" ht="16">
      <c r="A9" s="3" t="s">
        <v>3</v>
      </c>
      <c r="B9" s="3" t="s">
        <v>4</v>
      </c>
    </row>
    <row r="10" spans="1:2" ht="16">
      <c r="A10" s="4" t="s">
        <v>5</v>
      </c>
      <c r="B10" s="5" t="s">
        <v>6</v>
      </c>
    </row>
    <row r="11" spans="1:2" ht="39" customHeight="1">
      <c r="A11" s="6" t="s">
        <v>7</v>
      </c>
      <c r="B11" s="7" t="s">
        <v>8</v>
      </c>
    </row>
    <row r="12" spans="1:2" ht="16">
      <c r="A12" s="4" t="s">
        <v>9</v>
      </c>
      <c r="B12" s="5" t="s">
        <v>10</v>
      </c>
    </row>
    <row r="13" spans="1:2" ht="16">
      <c r="A13" s="4" t="s">
        <v>11</v>
      </c>
      <c r="B13" s="5" t="s">
        <v>12</v>
      </c>
    </row>
    <row r="14" spans="1:2" ht="16">
      <c r="A14" s="4" t="s">
        <v>13</v>
      </c>
      <c r="B14" s="5" t="s">
        <v>14</v>
      </c>
    </row>
    <row r="15" spans="1:2" ht="16">
      <c r="A15" s="4" t="s">
        <v>15</v>
      </c>
      <c r="B15" s="5" t="s">
        <v>16</v>
      </c>
    </row>
    <row r="16" spans="1:2" ht="16">
      <c r="A16" s="1"/>
      <c r="B16" s="1"/>
    </row>
    <row r="17" spans="1:2" ht="16">
      <c r="A17" s="1"/>
      <c r="B17" s="1"/>
    </row>
    <row r="18" spans="1:2" ht="16">
      <c r="A18" s="4" t="s">
        <v>17</v>
      </c>
      <c r="B18" s="1"/>
    </row>
    <row r="19" spans="1:2" ht="16">
      <c r="A19" s="1"/>
      <c r="B19" s="1"/>
    </row>
    <row r="20" spans="1:2" ht="16">
      <c r="A20" s="1" t="s">
        <v>18</v>
      </c>
      <c r="B20" s="1"/>
    </row>
    <row r="21" spans="1:2" ht="16">
      <c r="A21" s="2"/>
      <c r="B21" s="1"/>
    </row>
    <row r="22" spans="1:2" ht="16">
      <c r="A22" s="8" t="s">
        <v>19</v>
      </c>
      <c r="B22" s="1"/>
    </row>
    <row r="23" spans="1:2" ht="16">
      <c r="A23" s="8" t="s">
        <v>20</v>
      </c>
      <c r="B23" s="1"/>
    </row>
    <row r="24" spans="1:2" ht="16">
      <c r="A24" s="8" t="s">
        <v>21</v>
      </c>
      <c r="B24" s="1"/>
    </row>
    <row r="25" spans="1:2" ht="16">
      <c r="A25" s="8" t="s">
        <v>22</v>
      </c>
      <c r="B25" s="1"/>
    </row>
    <row r="26" spans="1:2" ht="16">
      <c r="A26" s="8" t="s">
        <v>23</v>
      </c>
      <c r="B26" s="1"/>
    </row>
    <row r="27" spans="1:2" ht="16">
      <c r="A27" s="8" t="s">
        <v>24</v>
      </c>
      <c r="B27" s="1"/>
    </row>
    <row r="28" spans="1:2" ht="16">
      <c r="A28" s="8" t="s">
        <v>25</v>
      </c>
      <c r="B28" s="1"/>
    </row>
    <row r="29" spans="1:2" ht="16">
      <c r="A29" s="2" t="s">
        <v>26</v>
      </c>
      <c r="B29" s="1"/>
    </row>
    <row r="30" spans="1:2" ht="16">
      <c r="A30" s="1"/>
      <c r="B30" s="1"/>
    </row>
    <row r="31" spans="1:2" ht="16">
      <c r="A31" s="1"/>
      <c r="B31" s="1"/>
    </row>
    <row r="32" spans="1:2" ht="16">
      <c r="A32" s="4" t="s">
        <v>27</v>
      </c>
      <c r="B32" s="1"/>
    </row>
    <row r="33" spans="1:2" ht="16">
      <c r="A33" s="1"/>
      <c r="B33" s="1"/>
    </row>
    <row r="34" spans="1:2" ht="16">
      <c r="A34" s="1" t="s">
        <v>28</v>
      </c>
      <c r="B34" s="1"/>
    </row>
    <row r="35" spans="1:2" ht="16">
      <c r="A35" s="2"/>
      <c r="B35" s="1"/>
    </row>
    <row r="36" spans="1:2" ht="16">
      <c r="A36" s="8" t="s">
        <v>29</v>
      </c>
      <c r="B36" s="1"/>
    </row>
    <row r="37" spans="1:2" ht="16">
      <c r="A37" s="2"/>
      <c r="B37" s="1"/>
    </row>
    <row r="38" spans="1:2" ht="16">
      <c r="A38" s="1"/>
      <c r="B38" s="1"/>
    </row>
    <row r="39" spans="1:2" ht="16">
      <c r="A39" s="4" t="s">
        <v>30</v>
      </c>
      <c r="B39" s="1"/>
    </row>
    <row r="40" spans="1:2" ht="16">
      <c r="A40" s="1" t="s">
        <v>985</v>
      </c>
      <c r="B40" s="1"/>
    </row>
    <row r="41" spans="1:2" ht="16">
      <c r="A41" s="1"/>
      <c r="B41" s="1"/>
    </row>
    <row r="42" spans="1:2" ht="16">
      <c r="A42" s="1"/>
      <c r="B42" s="1"/>
    </row>
    <row r="43" spans="1:2" ht="15.5" customHeight="1">
      <c r="A43" s="1"/>
      <c r="B43" s="108" t="s">
        <v>31</v>
      </c>
    </row>
    <row r="44" spans="1:2" ht="16">
      <c r="A44" s="1"/>
      <c r="B44" s="108"/>
    </row>
    <row r="45" spans="1:2" ht="16">
      <c r="A45" s="1"/>
      <c r="B45" s="108"/>
    </row>
    <row r="46" spans="1:2" ht="16">
      <c r="A46" s="1"/>
      <c r="B46" s="108"/>
    </row>
  </sheetData>
  <mergeCells count="3">
    <mergeCell ref="A1:B1"/>
    <mergeCell ref="A3:B3"/>
    <mergeCell ref="B43:B46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0F1C2-1A7C-47CF-B696-720D69BCEC98}">
  <dimension ref="A1:I76"/>
  <sheetViews>
    <sheetView workbookViewId="0">
      <selection activeCell="A48" sqref="A48:I48"/>
    </sheetView>
  </sheetViews>
  <sheetFormatPr baseColWidth="10" defaultColWidth="8.83203125" defaultRowHeight="15"/>
  <cols>
    <col min="5" max="5" width="97" bestFit="1" customWidth="1"/>
  </cols>
  <sheetData>
    <row r="1" spans="1:9" ht="16" thickTop="1">
      <c r="A1" s="109" t="s">
        <v>889</v>
      </c>
      <c r="B1" s="110"/>
      <c r="C1" s="110"/>
      <c r="D1" s="110"/>
      <c r="E1" s="111"/>
      <c r="F1" s="74" t="s">
        <v>890</v>
      </c>
      <c r="G1" s="73" t="s">
        <v>891</v>
      </c>
      <c r="H1" s="95"/>
      <c r="I1" s="97"/>
    </row>
    <row r="2" spans="1:9" ht="16" thickBot="1">
      <c r="A2" s="112"/>
      <c r="B2" s="113"/>
      <c r="C2" s="113"/>
      <c r="D2" s="113"/>
      <c r="E2" s="114"/>
      <c r="F2" s="75" t="s">
        <v>894</v>
      </c>
      <c r="G2" s="75" t="s">
        <v>895</v>
      </c>
      <c r="H2" s="96"/>
      <c r="I2" s="98"/>
    </row>
    <row r="3" spans="1:9" ht="20">
      <c r="A3" s="76" t="s">
        <v>896</v>
      </c>
      <c r="B3" s="77" t="s">
        <v>897</v>
      </c>
      <c r="C3" s="77" t="s">
        <v>898</v>
      </c>
      <c r="D3" s="77" t="s">
        <v>899</v>
      </c>
      <c r="E3" s="78" t="s">
        <v>900</v>
      </c>
      <c r="H3" s="96"/>
      <c r="I3" s="98"/>
    </row>
    <row r="4" spans="1:9" ht="16" thickBot="1">
      <c r="A4" s="79"/>
      <c r="B4" s="80"/>
      <c r="C4" s="80"/>
      <c r="D4" s="81" t="s">
        <v>895</v>
      </c>
      <c r="E4" s="80"/>
      <c r="F4" s="82"/>
      <c r="G4" s="82"/>
      <c r="H4" s="81" t="s">
        <v>892</v>
      </c>
      <c r="I4" s="99" t="s">
        <v>893</v>
      </c>
    </row>
    <row r="5" spans="1:9" ht="18" thickTop="1">
      <c r="A5" s="83">
        <v>1</v>
      </c>
      <c r="B5" s="83">
        <v>0</v>
      </c>
      <c r="C5" s="83" t="s">
        <v>901</v>
      </c>
      <c r="D5" s="84" t="s">
        <v>890</v>
      </c>
      <c r="E5" s="83" t="s">
        <v>902</v>
      </c>
      <c r="F5" s="83" t="s">
        <v>903</v>
      </c>
      <c r="G5" s="84" t="s">
        <v>890</v>
      </c>
      <c r="H5" s="83">
        <v>226.30799999999999</v>
      </c>
      <c r="I5" s="83">
        <v>226.31</v>
      </c>
    </row>
    <row r="6" spans="1:9">
      <c r="D6" s="83">
        <v>1</v>
      </c>
      <c r="E6" s="83" t="s">
        <v>904</v>
      </c>
      <c r="G6" s="83">
        <v>1</v>
      </c>
    </row>
    <row r="7" spans="1:9" ht="16" thickBot="1">
      <c r="A7" s="85"/>
      <c r="B7" s="85"/>
      <c r="C7" s="85"/>
      <c r="D7" s="85"/>
      <c r="E7" s="86" t="s">
        <v>905</v>
      </c>
      <c r="F7" s="85"/>
      <c r="G7" s="85"/>
      <c r="H7" s="85"/>
      <c r="I7" s="85"/>
    </row>
    <row r="8" spans="1:9">
      <c r="A8" s="87">
        <v>4</v>
      </c>
      <c r="B8" s="87">
        <v>0</v>
      </c>
      <c r="C8" s="87" t="s">
        <v>906</v>
      </c>
      <c r="D8" s="88" t="s">
        <v>890</v>
      </c>
      <c r="E8" s="87" t="s">
        <v>907</v>
      </c>
      <c r="F8" s="87" t="s">
        <v>908</v>
      </c>
      <c r="G8" s="88" t="s">
        <v>890</v>
      </c>
      <c r="H8" s="87">
        <v>12.6</v>
      </c>
      <c r="I8" s="87">
        <v>50.4</v>
      </c>
    </row>
    <row r="9" spans="1:9">
      <c r="A9" s="89" t="s">
        <v>890</v>
      </c>
      <c r="B9" s="89" t="s">
        <v>890</v>
      </c>
      <c r="C9" s="89" t="s">
        <v>890</v>
      </c>
      <c r="D9" s="83">
        <v>1</v>
      </c>
      <c r="E9" s="83" t="s">
        <v>909</v>
      </c>
      <c r="F9" s="89" t="s">
        <v>890</v>
      </c>
      <c r="G9" s="83">
        <v>1</v>
      </c>
      <c r="H9" s="89" t="s">
        <v>890</v>
      </c>
      <c r="I9" s="89" t="s">
        <v>890</v>
      </c>
    </row>
    <row r="10" spans="1:9" ht="16" thickBot="1">
      <c r="A10" s="90" t="s">
        <v>890</v>
      </c>
      <c r="B10" s="90" t="s">
        <v>890</v>
      </c>
      <c r="C10" s="90" t="s">
        <v>890</v>
      </c>
      <c r="D10" s="90" t="s">
        <v>890</v>
      </c>
      <c r="E10" s="86" t="s">
        <v>910</v>
      </c>
      <c r="F10" s="90" t="s">
        <v>890</v>
      </c>
      <c r="G10" s="90" t="s">
        <v>890</v>
      </c>
      <c r="H10" s="90" t="s">
        <v>890</v>
      </c>
      <c r="I10" s="90" t="s">
        <v>890</v>
      </c>
    </row>
    <row r="11" spans="1:9">
      <c r="A11" s="87">
        <v>1</v>
      </c>
      <c r="B11" s="87">
        <v>0</v>
      </c>
      <c r="C11" s="87" t="s">
        <v>911</v>
      </c>
      <c r="D11" s="88" t="s">
        <v>890</v>
      </c>
      <c r="E11" s="87" t="s">
        <v>912</v>
      </c>
      <c r="F11" s="87" t="s">
        <v>908</v>
      </c>
      <c r="G11" s="88" t="s">
        <v>890</v>
      </c>
      <c r="H11" s="87">
        <v>46.2</v>
      </c>
      <c r="I11" s="87">
        <v>46.2</v>
      </c>
    </row>
    <row r="12" spans="1:9">
      <c r="A12" s="89" t="s">
        <v>890</v>
      </c>
      <c r="B12" s="89" t="s">
        <v>890</v>
      </c>
      <c r="C12" s="89" t="s">
        <v>890</v>
      </c>
      <c r="D12" s="83">
        <v>1</v>
      </c>
      <c r="E12" s="83" t="s">
        <v>913</v>
      </c>
      <c r="F12" s="89" t="s">
        <v>890</v>
      </c>
      <c r="G12" s="83">
        <v>1</v>
      </c>
      <c r="H12" s="89" t="s">
        <v>890</v>
      </c>
      <c r="I12" s="89" t="s">
        <v>890</v>
      </c>
    </row>
    <row r="13" spans="1:9">
      <c r="A13" s="89" t="s">
        <v>890</v>
      </c>
      <c r="B13" s="89" t="s">
        <v>890</v>
      </c>
      <c r="C13" s="89" t="s">
        <v>890</v>
      </c>
      <c r="D13" s="89" t="s">
        <v>890</v>
      </c>
      <c r="E13" s="91" t="s">
        <v>914</v>
      </c>
      <c r="F13" s="89" t="s">
        <v>890</v>
      </c>
      <c r="G13" s="89" t="s">
        <v>890</v>
      </c>
      <c r="H13" s="89" t="s">
        <v>890</v>
      </c>
      <c r="I13" s="89" t="s">
        <v>890</v>
      </c>
    </row>
    <row r="14" spans="1:9" ht="16" thickBot="1">
      <c r="A14" s="85"/>
      <c r="B14" s="85"/>
      <c r="C14" s="85"/>
      <c r="D14" s="85"/>
      <c r="E14" s="86" t="s">
        <v>915</v>
      </c>
      <c r="F14" s="85"/>
      <c r="G14" s="85"/>
      <c r="H14" s="85"/>
      <c r="I14" s="85"/>
    </row>
    <row r="15" spans="1:9">
      <c r="A15" s="87">
        <v>1</v>
      </c>
      <c r="B15" s="87">
        <v>0</v>
      </c>
      <c r="C15" s="87" t="s">
        <v>911</v>
      </c>
      <c r="D15" s="88" t="s">
        <v>890</v>
      </c>
      <c r="E15" s="87" t="s">
        <v>916</v>
      </c>
      <c r="F15" s="87" t="s">
        <v>908</v>
      </c>
      <c r="G15" s="88" t="s">
        <v>890</v>
      </c>
      <c r="H15" s="87">
        <v>1.1180000000000001</v>
      </c>
      <c r="I15" s="87">
        <v>1.1200000000000001</v>
      </c>
    </row>
    <row r="16" spans="1:9" ht="16" thickBot="1">
      <c r="A16" s="90" t="s">
        <v>890</v>
      </c>
      <c r="B16" s="90" t="s">
        <v>890</v>
      </c>
      <c r="C16" s="90" t="s">
        <v>890</v>
      </c>
      <c r="D16" s="92">
        <v>1</v>
      </c>
      <c r="E16" s="92" t="s">
        <v>917</v>
      </c>
      <c r="F16" s="90" t="s">
        <v>890</v>
      </c>
      <c r="G16" s="92">
        <v>1</v>
      </c>
      <c r="H16" s="90" t="s">
        <v>890</v>
      </c>
      <c r="I16" s="90" t="s">
        <v>890</v>
      </c>
    </row>
    <row r="17" spans="1:9">
      <c r="A17" s="87">
        <v>1</v>
      </c>
      <c r="B17" s="87">
        <v>0</v>
      </c>
      <c r="C17" s="87" t="s">
        <v>901</v>
      </c>
      <c r="D17" s="88" t="s">
        <v>890</v>
      </c>
      <c r="E17" s="87" t="s">
        <v>918</v>
      </c>
      <c r="F17" s="87" t="s">
        <v>903</v>
      </c>
      <c r="G17" s="88" t="s">
        <v>890</v>
      </c>
      <c r="H17" s="87">
        <v>177.83330000000001</v>
      </c>
      <c r="I17" s="87">
        <v>177.83</v>
      </c>
    </row>
    <row r="18" spans="1:9">
      <c r="A18" s="89" t="s">
        <v>890</v>
      </c>
      <c r="B18" s="89" t="s">
        <v>890</v>
      </c>
      <c r="C18" s="89" t="s">
        <v>890</v>
      </c>
      <c r="D18" s="83">
        <v>300</v>
      </c>
      <c r="E18" s="83" t="s">
        <v>919</v>
      </c>
      <c r="F18" s="89" t="s">
        <v>890</v>
      </c>
      <c r="G18" s="83">
        <v>300</v>
      </c>
      <c r="H18" s="89" t="s">
        <v>890</v>
      </c>
      <c r="I18" s="89" t="s">
        <v>890</v>
      </c>
    </row>
    <row r="19" spans="1:9" ht="16" thickBot="1">
      <c r="A19" s="90" t="s">
        <v>890</v>
      </c>
      <c r="B19" s="90" t="s">
        <v>890</v>
      </c>
      <c r="C19" s="90" t="s">
        <v>890</v>
      </c>
      <c r="D19" s="90" t="s">
        <v>890</v>
      </c>
      <c r="E19" s="86" t="s">
        <v>920</v>
      </c>
      <c r="F19" s="90" t="s">
        <v>890</v>
      </c>
      <c r="G19" s="90" t="s">
        <v>890</v>
      </c>
      <c r="H19" s="90" t="s">
        <v>890</v>
      </c>
      <c r="I19" s="90" t="s">
        <v>890</v>
      </c>
    </row>
    <row r="20" spans="1:9">
      <c r="A20" s="87">
        <v>2</v>
      </c>
      <c r="B20" s="87">
        <v>0</v>
      </c>
      <c r="C20" s="87" t="s">
        <v>921</v>
      </c>
      <c r="D20" s="88" t="s">
        <v>890</v>
      </c>
      <c r="E20" s="87" t="s">
        <v>922</v>
      </c>
      <c r="F20" s="87" t="s">
        <v>908</v>
      </c>
      <c r="G20" s="88" t="s">
        <v>890</v>
      </c>
      <c r="H20" s="87">
        <v>2.89</v>
      </c>
      <c r="I20" s="87">
        <v>5.78</v>
      </c>
    </row>
    <row r="21" spans="1:9" ht="16" thickBot="1">
      <c r="A21" s="90" t="s">
        <v>890</v>
      </c>
      <c r="B21" s="90" t="s">
        <v>890</v>
      </c>
      <c r="C21" s="90" t="s">
        <v>890</v>
      </c>
      <c r="D21" s="92">
        <v>1</v>
      </c>
      <c r="E21" s="92" t="s">
        <v>923</v>
      </c>
      <c r="F21" s="90" t="s">
        <v>890</v>
      </c>
      <c r="G21" s="92">
        <v>1</v>
      </c>
      <c r="H21" s="90" t="s">
        <v>890</v>
      </c>
      <c r="I21" s="90" t="s">
        <v>890</v>
      </c>
    </row>
    <row r="22" spans="1:9">
      <c r="A22" s="87">
        <v>1</v>
      </c>
      <c r="B22" s="87">
        <v>0</v>
      </c>
      <c r="C22" s="87" t="s">
        <v>911</v>
      </c>
      <c r="D22" s="88" t="s">
        <v>890</v>
      </c>
      <c r="E22" s="87" t="s">
        <v>924</v>
      </c>
      <c r="F22" s="87" t="s">
        <v>908</v>
      </c>
      <c r="G22" s="88" t="s">
        <v>890</v>
      </c>
      <c r="H22" s="87">
        <v>187.5</v>
      </c>
      <c r="I22" s="87">
        <v>187.5</v>
      </c>
    </row>
    <row r="23" spans="1:9">
      <c r="A23" s="89" t="s">
        <v>890</v>
      </c>
      <c r="B23" s="89" t="s">
        <v>890</v>
      </c>
      <c r="C23" s="89" t="s">
        <v>890</v>
      </c>
      <c r="D23" s="83">
        <v>1</v>
      </c>
      <c r="E23" s="83" t="s">
        <v>925</v>
      </c>
      <c r="F23" s="89" t="s">
        <v>890</v>
      </c>
      <c r="G23" s="83">
        <v>1</v>
      </c>
      <c r="H23" s="89" t="s">
        <v>890</v>
      </c>
      <c r="I23" s="89" t="s">
        <v>890</v>
      </c>
    </row>
    <row r="24" spans="1:9">
      <c r="A24" s="89" t="s">
        <v>890</v>
      </c>
      <c r="B24" s="89" t="s">
        <v>890</v>
      </c>
      <c r="C24" s="89" t="s">
        <v>890</v>
      </c>
      <c r="D24" s="89" t="s">
        <v>890</v>
      </c>
      <c r="E24" s="91" t="s">
        <v>926</v>
      </c>
      <c r="F24" s="89" t="s">
        <v>890</v>
      </c>
      <c r="G24" s="89" t="s">
        <v>890</v>
      </c>
      <c r="H24" s="89" t="s">
        <v>890</v>
      </c>
      <c r="I24" s="89" t="s">
        <v>890</v>
      </c>
    </row>
    <row r="25" spans="1:9" ht="16" thickBot="1">
      <c r="A25" s="85"/>
      <c r="B25" s="85"/>
      <c r="C25" s="85"/>
      <c r="D25" s="85"/>
      <c r="E25" s="86" t="s">
        <v>927</v>
      </c>
      <c r="F25" s="85"/>
      <c r="G25" s="85"/>
      <c r="H25" s="85"/>
      <c r="I25" s="85"/>
    </row>
    <row r="26" spans="1:9">
      <c r="A26" s="87">
        <v>5</v>
      </c>
      <c r="B26" s="87">
        <v>0</v>
      </c>
      <c r="C26" s="87" t="s">
        <v>928</v>
      </c>
      <c r="D26" s="88" t="s">
        <v>890</v>
      </c>
      <c r="E26" s="87" t="s">
        <v>929</v>
      </c>
      <c r="F26" s="87" t="s">
        <v>908</v>
      </c>
      <c r="G26" s="88" t="s">
        <v>890</v>
      </c>
      <c r="H26" s="87">
        <v>1.9495</v>
      </c>
      <c r="I26" s="87">
        <v>9.75</v>
      </c>
    </row>
    <row r="27" spans="1:9" ht="16" thickBot="1">
      <c r="A27" s="90" t="s">
        <v>890</v>
      </c>
      <c r="B27" s="90" t="s">
        <v>890</v>
      </c>
      <c r="C27" s="90" t="s">
        <v>890</v>
      </c>
      <c r="D27" s="92">
        <v>1</v>
      </c>
      <c r="E27" s="92" t="s">
        <v>930</v>
      </c>
      <c r="F27" s="90" t="s">
        <v>890</v>
      </c>
      <c r="G27" s="92">
        <v>1</v>
      </c>
      <c r="H27" s="90" t="s">
        <v>890</v>
      </c>
      <c r="I27" s="90" t="s">
        <v>890</v>
      </c>
    </row>
    <row r="28" spans="1:9">
      <c r="A28" s="87">
        <v>1</v>
      </c>
      <c r="B28" s="87">
        <v>0</v>
      </c>
      <c r="C28" s="87" t="s">
        <v>911</v>
      </c>
      <c r="D28" s="88" t="s">
        <v>890</v>
      </c>
      <c r="E28" s="87" t="s">
        <v>931</v>
      </c>
      <c r="F28" s="87" t="s">
        <v>908</v>
      </c>
      <c r="G28" s="88" t="s">
        <v>890</v>
      </c>
      <c r="H28" s="87">
        <v>10.2727</v>
      </c>
      <c r="I28" s="87">
        <v>10.27</v>
      </c>
    </row>
    <row r="29" spans="1:9" ht="16" thickBot="1">
      <c r="A29" s="90" t="s">
        <v>890</v>
      </c>
      <c r="B29" s="90" t="s">
        <v>890</v>
      </c>
      <c r="C29" s="90" t="s">
        <v>890</v>
      </c>
      <c r="D29" s="92">
        <v>1</v>
      </c>
      <c r="E29" s="92" t="s">
        <v>932</v>
      </c>
      <c r="F29" s="90" t="s">
        <v>890</v>
      </c>
      <c r="G29" s="92">
        <v>1</v>
      </c>
      <c r="H29" s="90" t="s">
        <v>890</v>
      </c>
      <c r="I29" s="90" t="s">
        <v>890</v>
      </c>
    </row>
    <row r="30" spans="1:9">
      <c r="A30" s="87">
        <v>4</v>
      </c>
      <c r="B30" s="87">
        <v>0</v>
      </c>
      <c r="C30" s="87" t="s">
        <v>906</v>
      </c>
      <c r="D30" s="88" t="s">
        <v>890</v>
      </c>
      <c r="E30" s="87" t="s">
        <v>933</v>
      </c>
      <c r="F30" s="87" t="s">
        <v>908</v>
      </c>
      <c r="G30" s="88" t="s">
        <v>890</v>
      </c>
      <c r="H30" s="87">
        <v>6.1841999999999997</v>
      </c>
      <c r="I30" s="87">
        <v>24.74</v>
      </c>
    </row>
    <row r="31" spans="1:9">
      <c r="A31" s="89" t="s">
        <v>890</v>
      </c>
      <c r="B31" s="89" t="s">
        <v>890</v>
      </c>
      <c r="C31" s="89" t="s">
        <v>890</v>
      </c>
      <c r="D31" s="83">
        <v>1</v>
      </c>
      <c r="E31" s="83" t="s">
        <v>934</v>
      </c>
      <c r="F31" s="89" t="s">
        <v>890</v>
      </c>
      <c r="G31" s="83">
        <v>1</v>
      </c>
      <c r="H31" s="89" t="s">
        <v>890</v>
      </c>
      <c r="I31" s="89" t="s">
        <v>890</v>
      </c>
    </row>
    <row r="32" spans="1:9" ht="16" thickBot="1">
      <c r="A32" s="90" t="s">
        <v>890</v>
      </c>
      <c r="B32" s="90" t="s">
        <v>890</v>
      </c>
      <c r="C32" s="90" t="s">
        <v>890</v>
      </c>
      <c r="D32" s="90" t="s">
        <v>890</v>
      </c>
      <c r="E32" s="86" t="s">
        <v>935</v>
      </c>
      <c r="F32" s="90" t="s">
        <v>890</v>
      </c>
      <c r="G32" s="90" t="s">
        <v>890</v>
      </c>
      <c r="H32" s="90" t="s">
        <v>890</v>
      </c>
      <c r="I32" s="90" t="s">
        <v>890</v>
      </c>
    </row>
    <row r="33" spans="1:9">
      <c r="A33" s="87">
        <v>1</v>
      </c>
      <c r="B33" s="87">
        <v>0</v>
      </c>
      <c r="C33" s="87" t="s">
        <v>911</v>
      </c>
      <c r="D33" s="88" t="s">
        <v>890</v>
      </c>
      <c r="E33" s="87" t="s">
        <v>936</v>
      </c>
      <c r="F33" s="87" t="s">
        <v>908</v>
      </c>
      <c r="G33" s="88" t="s">
        <v>890</v>
      </c>
      <c r="H33" s="87">
        <v>232.84</v>
      </c>
      <c r="I33" s="87">
        <v>232.84</v>
      </c>
    </row>
    <row r="34" spans="1:9">
      <c r="A34" s="89" t="s">
        <v>890</v>
      </c>
      <c r="B34" s="89" t="s">
        <v>890</v>
      </c>
      <c r="C34" s="89" t="s">
        <v>890</v>
      </c>
      <c r="D34" s="83">
        <v>1</v>
      </c>
      <c r="E34" s="83" t="s">
        <v>937</v>
      </c>
      <c r="F34" s="89" t="s">
        <v>890</v>
      </c>
      <c r="G34" s="83">
        <v>1</v>
      </c>
      <c r="H34" s="89" t="s">
        <v>890</v>
      </c>
      <c r="I34" s="89" t="s">
        <v>890</v>
      </c>
    </row>
    <row r="35" spans="1:9" ht="16" thickBot="1">
      <c r="A35" s="90" t="s">
        <v>890</v>
      </c>
      <c r="B35" s="90" t="s">
        <v>890</v>
      </c>
      <c r="C35" s="90" t="s">
        <v>890</v>
      </c>
      <c r="D35" s="90" t="s">
        <v>890</v>
      </c>
      <c r="E35" s="86" t="s">
        <v>938</v>
      </c>
      <c r="F35" s="90" t="s">
        <v>890</v>
      </c>
      <c r="G35" s="90" t="s">
        <v>890</v>
      </c>
      <c r="H35" s="90" t="s">
        <v>890</v>
      </c>
      <c r="I35" s="90" t="s">
        <v>890</v>
      </c>
    </row>
    <row r="36" spans="1:9">
      <c r="A36" s="87">
        <v>55</v>
      </c>
      <c r="B36" s="87">
        <v>0</v>
      </c>
      <c r="C36" s="87" t="s">
        <v>939</v>
      </c>
      <c r="D36" s="88" t="s">
        <v>890</v>
      </c>
      <c r="E36" s="87" t="s">
        <v>940</v>
      </c>
      <c r="F36" s="87" t="s">
        <v>908</v>
      </c>
      <c r="G36" s="88" t="s">
        <v>890</v>
      </c>
      <c r="H36" s="87">
        <v>1.45</v>
      </c>
      <c r="I36" s="87">
        <v>79.75</v>
      </c>
    </row>
    <row r="37" spans="1:9">
      <c r="A37" s="89" t="s">
        <v>890</v>
      </c>
      <c r="B37" s="89" t="s">
        <v>890</v>
      </c>
      <c r="C37" s="89" t="s">
        <v>890</v>
      </c>
      <c r="D37" s="83">
        <v>1</v>
      </c>
      <c r="E37" s="83" t="s">
        <v>941</v>
      </c>
      <c r="F37" s="89" t="s">
        <v>890</v>
      </c>
      <c r="G37" s="83">
        <v>1</v>
      </c>
      <c r="H37" s="89" t="s">
        <v>890</v>
      </c>
      <c r="I37" s="89" t="s">
        <v>890</v>
      </c>
    </row>
    <row r="38" spans="1:9" ht="16" thickBot="1">
      <c r="A38" s="85"/>
      <c r="B38" s="85"/>
      <c r="C38" s="85"/>
      <c r="D38" s="85"/>
      <c r="E38" s="86" t="s">
        <v>942</v>
      </c>
      <c r="F38" s="85"/>
      <c r="G38" s="85"/>
      <c r="H38" s="85"/>
      <c r="I38" s="85"/>
    </row>
    <row r="39" spans="1:9" ht="16" thickBot="1">
      <c r="A39" s="87">
        <v>25</v>
      </c>
      <c r="B39" s="87">
        <v>0</v>
      </c>
      <c r="C39" s="87" t="s">
        <v>943</v>
      </c>
      <c r="D39" s="88" t="s">
        <v>890</v>
      </c>
      <c r="E39" s="87" t="s">
        <v>944</v>
      </c>
      <c r="F39" s="87" t="s">
        <v>908</v>
      </c>
      <c r="G39" s="88" t="s">
        <v>890</v>
      </c>
      <c r="H39" s="87">
        <v>0.64349999999999996</v>
      </c>
      <c r="I39" s="87">
        <v>16.09</v>
      </c>
    </row>
    <row r="40" spans="1:9">
      <c r="A40" s="87">
        <v>1</v>
      </c>
      <c r="B40" s="87">
        <v>0</v>
      </c>
      <c r="C40" s="87" t="s">
        <v>911</v>
      </c>
      <c r="D40" s="88" t="s">
        <v>890</v>
      </c>
      <c r="E40" s="87" t="s">
        <v>945</v>
      </c>
      <c r="F40" s="87" t="s">
        <v>908</v>
      </c>
      <c r="G40" s="88" t="s">
        <v>890</v>
      </c>
      <c r="H40" s="87">
        <v>55.285200000000003</v>
      </c>
      <c r="I40" s="87">
        <v>55.29</v>
      </c>
    </row>
    <row r="41" spans="1:9" ht="16" thickBot="1">
      <c r="A41" s="90" t="s">
        <v>890</v>
      </c>
      <c r="B41" s="90" t="s">
        <v>890</v>
      </c>
      <c r="C41" s="90" t="s">
        <v>890</v>
      </c>
      <c r="D41" s="92">
        <v>1</v>
      </c>
      <c r="E41" s="92" t="s">
        <v>946</v>
      </c>
      <c r="F41" s="90" t="s">
        <v>890</v>
      </c>
      <c r="G41" s="92">
        <v>1</v>
      </c>
      <c r="H41" s="90" t="s">
        <v>890</v>
      </c>
      <c r="I41" s="90" t="s">
        <v>890</v>
      </c>
    </row>
    <row r="42" spans="1:9">
      <c r="A42" s="87">
        <v>2</v>
      </c>
      <c r="B42" s="87">
        <v>0</v>
      </c>
      <c r="C42" s="87" t="s">
        <v>921</v>
      </c>
      <c r="D42" s="88" t="s">
        <v>890</v>
      </c>
      <c r="E42" s="87" t="s">
        <v>947</v>
      </c>
      <c r="F42" s="87" t="s">
        <v>908</v>
      </c>
      <c r="G42" s="88" t="s">
        <v>890</v>
      </c>
      <c r="H42" s="87">
        <v>1.9039999999999999</v>
      </c>
      <c r="I42" s="87">
        <v>3.81</v>
      </c>
    </row>
    <row r="43" spans="1:9" ht="16" thickBot="1">
      <c r="A43" s="90" t="s">
        <v>890</v>
      </c>
      <c r="B43" s="90" t="s">
        <v>890</v>
      </c>
      <c r="C43" s="90" t="s">
        <v>890</v>
      </c>
      <c r="D43" s="92">
        <v>1</v>
      </c>
      <c r="E43" s="92" t="s">
        <v>948</v>
      </c>
      <c r="F43" s="90" t="s">
        <v>890</v>
      </c>
      <c r="G43" s="92">
        <v>1</v>
      </c>
      <c r="H43" s="90" t="s">
        <v>890</v>
      </c>
      <c r="I43" s="90" t="s">
        <v>890</v>
      </c>
    </row>
    <row r="44" spans="1:9">
      <c r="A44" s="87">
        <v>1</v>
      </c>
      <c r="B44" s="87">
        <v>0</v>
      </c>
      <c r="C44" s="87" t="s">
        <v>911</v>
      </c>
      <c r="D44" s="88" t="s">
        <v>890</v>
      </c>
      <c r="E44" s="87" t="s">
        <v>949</v>
      </c>
      <c r="F44" s="87" t="s">
        <v>908</v>
      </c>
      <c r="G44" s="88" t="s">
        <v>890</v>
      </c>
      <c r="H44" s="87">
        <v>315.36</v>
      </c>
      <c r="I44" s="87">
        <v>315.36</v>
      </c>
    </row>
    <row r="45" spans="1:9" ht="16" thickBot="1">
      <c r="A45" s="90" t="s">
        <v>890</v>
      </c>
      <c r="B45" s="90" t="s">
        <v>890</v>
      </c>
      <c r="C45" s="90" t="s">
        <v>890</v>
      </c>
      <c r="D45" s="92">
        <v>1</v>
      </c>
      <c r="E45" s="92" t="s">
        <v>950</v>
      </c>
      <c r="F45" s="90" t="s">
        <v>890</v>
      </c>
      <c r="G45" s="92">
        <v>1</v>
      </c>
      <c r="H45" s="90" t="s">
        <v>890</v>
      </c>
      <c r="I45" s="90" t="s">
        <v>890</v>
      </c>
    </row>
    <row r="46" spans="1:9">
      <c r="A46" s="87">
        <v>4</v>
      </c>
      <c r="B46" s="87">
        <v>0</v>
      </c>
      <c r="C46" s="87" t="s">
        <v>906</v>
      </c>
      <c r="D46" s="88" t="s">
        <v>890</v>
      </c>
      <c r="E46" s="87" t="s">
        <v>951</v>
      </c>
      <c r="F46" s="87" t="s">
        <v>908</v>
      </c>
      <c r="G46" s="88" t="s">
        <v>890</v>
      </c>
      <c r="H46" s="87">
        <v>3.661</v>
      </c>
      <c r="I46" s="87">
        <v>14.64</v>
      </c>
    </row>
    <row r="47" spans="1:9">
      <c r="A47" s="89" t="s">
        <v>890</v>
      </c>
      <c r="B47" s="89" t="s">
        <v>890</v>
      </c>
      <c r="C47" s="89" t="s">
        <v>890</v>
      </c>
      <c r="D47" s="83">
        <v>1</v>
      </c>
      <c r="E47" s="83" t="s">
        <v>952</v>
      </c>
      <c r="F47" s="89" t="s">
        <v>890</v>
      </c>
      <c r="G47" s="83">
        <v>1</v>
      </c>
      <c r="H47" s="89" t="s">
        <v>890</v>
      </c>
      <c r="I47" s="89" t="s">
        <v>890</v>
      </c>
    </row>
    <row r="48" spans="1:9" ht="16" thickBot="1">
      <c r="A48" s="100" t="s">
        <v>953</v>
      </c>
      <c r="B48" s="100"/>
      <c r="C48" s="100"/>
      <c r="D48" s="100"/>
      <c r="E48" s="100"/>
      <c r="F48" s="100"/>
      <c r="G48" s="100"/>
      <c r="H48" s="100"/>
      <c r="I48" s="100"/>
    </row>
    <row r="49" spans="1:9">
      <c r="A49" s="87">
        <v>2</v>
      </c>
      <c r="B49" s="87">
        <v>0</v>
      </c>
      <c r="C49" s="87" t="s">
        <v>921</v>
      </c>
      <c r="D49" s="88" t="s">
        <v>890</v>
      </c>
      <c r="E49" s="87" t="s">
        <v>954</v>
      </c>
      <c r="F49" s="87" t="s">
        <v>908</v>
      </c>
      <c r="G49" s="88" t="s">
        <v>890</v>
      </c>
      <c r="H49" s="87">
        <v>2.4033000000000002</v>
      </c>
      <c r="I49" s="87">
        <v>4.8099999999999996</v>
      </c>
    </row>
    <row r="50" spans="1:9" ht="16" thickBot="1">
      <c r="A50" s="90" t="s">
        <v>890</v>
      </c>
      <c r="B50" s="90" t="s">
        <v>890</v>
      </c>
      <c r="C50" s="90" t="s">
        <v>890</v>
      </c>
      <c r="D50" s="92">
        <v>1</v>
      </c>
      <c r="E50" s="92" t="s">
        <v>955</v>
      </c>
      <c r="F50" s="90" t="s">
        <v>890</v>
      </c>
      <c r="G50" s="92">
        <v>1</v>
      </c>
      <c r="H50" s="90" t="s">
        <v>890</v>
      </c>
      <c r="I50" s="90" t="s">
        <v>890</v>
      </c>
    </row>
    <row r="51" spans="1:9">
      <c r="A51" s="87">
        <v>2</v>
      </c>
      <c r="B51" s="87">
        <v>0</v>
      </c>
      <c r="C51" s="87" t="s">
        <v>921</v>
      </c>
      <c r="D51" s="88" t="s">
        <v>890</v>
      </c>
      <c r="E51" s="87" t="s">
        <v>956</v>
      </c>
      <c r="F51" s="87" t="s">
        <v>908</v>
      </c>
      <c r="G51" s="88" t="s">
        <v>890</v>
      </c>
      <c r="H51" s="87">
        <v>1.6932</v>
      </c>
      <c r="I51" s="87">
        <v>3.39</v>
      </c>
    </row>
    <row r="52" spans="1:9" ht="16" thickBot="1">
      <c r="A52" s="90" t="s">
        <v>890</v>
      </c>
      <c r="B52" s="90" t="s">
        <v>890</v>
      </c>
      <c r="C52" s="90" t="s">
        <v>890</v>
      </c>
      <c r="D52" s="92">
        <v>1</v>
      </c>
      <c r="E52" s="92" t="s">
        <v>957</v>
      </c>
      <c r="F52" s="90" t="s">
        <v>890</v>
      </c>
      <c r="G52" s="92">
        <v>1</v>
      </c>
      <c r="H52" s="90" t="s">
        <v>890</v>
      </c>
      <c r="I52" s="90" t="s">
        <v>890</v>
      </c>
    </row>
    <row r="53" spans="1:9">
      <c r="A53" s="87">
        <v>2</v>
      </c>
      <c r="B53" s="87">
        <v>0</v>
      </c>
      <c r="C53" s="87" t="s">
        <v>921</v>
      </c>
      <c r="D53" s="88" t="s">
        <v>890</v>
      </c>
      <c r="E53" s="87" t="s">
        <v>958</v>
      </c>
      <c r="F53" s="87" t="s">
        <v>908</v>
      </c>
      <c r="G53" s="88" t="s">
        <v>890</v>
      </c>
      <c r="H53" s="87">
        <v>0.99750000000000005</v>
      </c>
      <c r="I53" s="87">
        <v>2</v>
      </c>
    </row>
    <row r="54" spans="1:9" ht="16" thickBot="1">
      <c r="A54" s="90" t="s">
        <v>890</v>
      </c>
      <c r="B54" s="90" t="s">
        <v>890</v>
      </c>
      <c r="C54" s="90" t="s">
        <v>890</v>
      </c>
      <c r="D54" s="92">
        <v>1</v>
      </c>
      <c r="E54" s="92" t="s">
        <v>959</v>
      </c>
      <c r="F54" s="90" t="s">
        <v>890</v>
      </c>
      <c r="G54" s="92">
        <v>1</v>
      </c>
      <c r="H54" s="90" t="s">
        <v>890</v>
      </c>
      <c r="I54" s="90" t="s">
        <v>890</v>
      </c>
    </row>
    <row r="55" spans="1:9">
      <c r="A55" s="87">
        <v>2</v>
      </c>
      <c r="B55" s="87">
        <v>0</v>
      </c>
      <c r="C55" s="87" t="s">
        <v>921</v>
      </c>
      <c r="D55" s="88" t="s">
        <v>890</v>
      </c>
      <c r="E55" s="87" t="s">
        <v>960</v>
      </c>
      <c r="F55" s="87" t="s">
        <v>908</v>
      </c>
      <c r="G55" s="88" t="s">
        <v>890</v>
      </c>
      <c r="H55" s="87">
        <v>3.6</v>
      </c>
      <c r="I55" s="87">
        <v>7.2</v>
      </c>
    </row>
    <row r="56" spans="1:9">
      <c r="A56" s="89" t="s">
        <v>890</v>
      </c>
      <c r="B56" s="89" t="s">
        <v>890</v>
      </c>
      <c r="C56" s="89" t="s">
        <v>890</v>
      </c>
      <c r="D56" s="83">
        <v>1</v>
      </c>
      <c r="E56" s="83" t="s">
        <v>961</v>
      </c>
      <c r="F56" s="89" t="s">
        <v>890</v>
      </c>
      <c r="G56" s="83">
        <v>1</v>
      </c>
      <c r="H56" s="89" t="s">
        <v>890</v>
      </c>
      <c r="I56" s="89" t="s">
        <v>890</v>
      </c>
    </row>
    <row r="57" spans="1:9" ht="16" thickBot="1">
      <c r="A57" s="90" t="s">
        <v>890</v>
      </c>
      <c r="B57" s="90" t="s">
        <v>890</v>
      </c>
      <c r="C57" s="90" t="s">
        <v>890</v>
      </c>
      <c r="D57" s="90" t="s">
        <v>890</v>
      </c>
      <c r="E57" s="86" t="s">
        <v>962</v>
      </c>
      <c r="F57" s="90" t="s">
        <v>890</v>
      </c>
      <c r="G57" s="90" t="s">
        <v>890</v>
      </c>
      <c r="H57" s="90" t="s">
        <v>890</v>
      </c>
      <c r="I57" s="90" t="s">
        <v>890</v>
      </c>
    </row>
    <row r="58" spans="1:9">
      <c r="A58" s="87">
        <v>2</v>
      </c>
      <c r="B58" s="87">
        <v>0</v>
      </c>
      <c r="C58" s="87" t="s">
        <v>921</v>
      </c>
      <c r="D58" s="88" t="s">
        <v>890</v>
      </c>
      <c r="E58" s="87" t="s">
        <v>963</v>
      </c>
      <c r="F58" s="87" t="s">
        <v>908</v>
      </c>
      <c r="G58" s="88" t="s">
        <v>890</v>
      </c>
      <c r="H58" s="87">
        <v>0.88900000000000001</v>
      </c>
      <c r="I58" s="87">
        <v>1.78</v>
      </c>
    </row>
    <row r="59" spans="1:9" ht="16" thickBot="1">
      <c r="A59" s="90" t="s">
        <v>890</v>
      </c>
      <c r="B59" s="90" t="s">
        <v>890</v>
      </c>
      <c r="C59" s="90" t="s">
        <v>890</v>
      </c>
      <c r="D59" s="92">
        <v>1</v>
      </c>
      <c r="E59" s="92" t="s">
        <v>964</v>
      </c>
      <c r="F59" s="90" t="s">
        <v>890</v>
      </c>
      <c r="G59" s="92">
        <v>1</v>
      </c>
      <c r="H59" s="90" t="s">
        <v>890</v>
      </c>
      <c r="I59" s="90" t="s">
        <v>890</v>
      </c>
    </row>
    <row r="60" spans="1:9">
      <c r="A60" s="87">
        <v>2</v>
      </c>
      <c r="B60" s="87">
        <v>0</v>
      </c>
      <c r="C60" s="87" t="s">
        <v>921</v>
      </c>
      <c r="D60" s="88" t="s">
        <v>890</v>
      </c>
      <c r="E60" s="87" t="s">
        <v>965</v>
      </c>
      <c r="F60" s="87" t="s">
        <v>908</v>
      </c>
      <c r="G60" s="88" t="s">
        <v>890</v>
      </c>
      <c r="H60" s="87">
        <v>15.164999999999999</v>
      </c>
      <c r="I60" s="87">
        <v>30.33</v>
      </c>
    </row>
    <row r="61" spans="1:9" ht="16" thickBot="1">
      <c r="A61" s="90" t="s">
        <v>890</v>
      </c>
      <c r="B61" s="90" t="s">
        <v>890</v>
      </c>
      <c r="C61" s="90" t="s">
        <v>890</v>
      </c>
      <c r="D61" s="92">
        <v>1</v>
      </c>
      <c r="E61" s="92" t="s">
        <v>966</v>
      </c>
      <c r="F61" s="90" t="s">
        <v>890</v>
      </c>
      <c r="G61" s="92">
        <v>1</v>
      </c>
      <c r="H61" s="90" t="s">
        <v>890</v>
      </c>
      <c r="I61" s="90" t="s">
        <v>890</v>
      </c>
    </row>
    <row r="62" spans="1:9">
      <c r="A62" s="87">
        <v>2</v>
      </c>
      <c r="B62" s="87">
        <v>0</v>
      </c>
      <c r="C62" s="87" t="s">
        <v>921</v>
      </c>
      <c r="D62" s="88" t="s">
        <v>890</v>
      </c>
      <c r="E62" s="87" t="s">
        <v>967</v>
      </c>
      <c r="F62" s="87" t="s">
        <v>908</v>
      </c>
      <c r="G62" s="88" t="s">
        <v>890</v>
      </c>
      <c r="H62" s="87">
        <v>13.217499999999999</v>
      </c>
      <c r="I62" s="87">
        <v>26.44</v>
      </c>
    </row>
    <row r="63" spans="1:9">
      <c r="A63" s="89" t="s">
        <v>890</v>
      </c>
      <c r="B63" s="89" t="s">
        <v>890</v>
      </c>
      <c r="C63" s="89" t="s">
        <v>890</v>
      </c>
      <c r="D63" s="83">
        <v>1</v>
      </c>
      <c r="E63" s="83" t="s">
        <v>968</v>
      </c>
      <c r="F63" s="89" t="s">
        <v>890</v>
      </c>
      <c r="G63" s="83">
        <v>1</v>
      </c>
      <c r="H63" s="89" t="s">
        <v>890</v>
      </c>
      <c r="I63" s="89" t="s">
        <v>890</v>
      </c>
    </row>
    <row r="64" spans="1:9" ht="16" thickBot="1">
      <c r="A64" s="90" t="s">
        <v>890</v>
      </c>
      <c r="B64" s="90" t="s">
        <v>890</v>
      </c>
      <c r="C64" s="90" t="s">
        <v>890</v>
      </c>
      <c r="D64" s="90" t="s">
        <v>890</v>
      </c>
      <c r="E64" s="86" t="s">
        <v>969</v>
      </c>
      <c r="F64" s="90" t="s">
        <v>890</v>
      </c>
      <c r="G64" s="90" t="s">
        <v>890</v>
      </c>
      <c r="H64" s="90" t="s">
        <v>890</v>
      </c>
      <c r="I64" s="90" t="s">
        <v>890</v>
      </c>
    </row>
    <row r="65" spans="1:9">
      <c r="A65" s="87">
        <v>1</v>
      </c>
      <c r="B65" s="87">
        <v>0</v>
      </c>
      <c r="C65" s="87" t="s">
        <v>911</v>
      </c>
      <c r="D65" s="88" t="s">
        <v>890</v>
      </c>
      <c r="E65" s="87" t="s">
        <v>970</v>
      </c>
      <c r="F65" s="87" t="s">
        <v>908</v>
      </c>
      <c r="G65" s="88" t="s">
        <v>890</v>
      </c>
      <c r="H65" s="87">
        <v>0.45450000000000002</v>
      </c>
      <c r="I65" s="87">
        <v>0.45</v>
      </c>
    </row>
    <row r="66" spans="1:9">
      <c r="A66" s="89" t="s">
        <v>890</v>
      </c>
      <c r="B66" s="89" t="s">
        <v>890</v>
      </c>
      <c r="C66" s="89" t="s">
        <v>890</v>
      </c>
      <c r="D66" s="83">
        <v>1</v>
      </c>
      <c r="E66" s="83" t="s">
        <v>971</v>
      </c>
      <c r="F66" s="89" t="s">
        <v>890</v>
      </c>
      <c r="G66" s="83">
        <v>1</v>
      </c>
      <c r="H66" s="89" t="s">
        <v>890</v>
      </c>
      <c r="I66" s="89" t="s">
        <v>890</v>
      </c>
    </row>
    <row r="67" spans="1:9" ht="16" thickBot="1">
      <c r="A67" s="90" t="s">
        <v>890</v>
      </c>
      <c r="B67" s="90" t="s">
        <v>890</v>
      </c>
      <c r="C67" s="90" t="s">
        <v>890</v>
      </c>
      <c r="D67" s="90" t="s">
        <v>890</v>
      </c>
      <c r="E67" s="86" t="s">
        <v>972</v>
      </c>
      <c r="F67" s="90" t="s">
        <v>890</v>
      </c>
      <c r="G67" s="90" t="s">
        <v>890</v>
      </c>
      <c r="H67" s="90" t="s">
        <v>890</v>
      </c>
      <c r="I67" s="90" t="s">
        <v>890</v>
      </c>
    </row>
    <row r="68" spans="1:9">
      <c r="A68" s="87">
        <v>3</v>
      </c>
      <c r="B68" s="87">
        <v>0</v>
      </c>
      <c r="C68" s="87" t="s">
        <v>973</v>
      </c>
      <c r="D68" s="88" t="s">
        <v>890</v>
      </c>
      <c r="E68" s="87" t="s">
        <v>974</v>
      </c>
      <c r="F68" s="87" t="s">
        <v>975</v>
      </c>
      <c r="G68" s="88" t="s">
        <v>890</v>
      </c>
      <c r="H68" s="87">
        <v>0.52200000000000002</v>
      </c>
      <c r="I68" s="87">
        <v>1.57</v>
      </c>
    </row>
    <row r="69" spans="1:9">
      <c r="A69" s="89" t="s">
        <v>890</v>
      </c>
      <c r="B69" s="89" t="s">
        <v>890</v>
      </c>
      <c r="C69" s="89" t="s">
        <v>890</v>
      </c>
      <c r="D69" s="83">
        <v>1</v>
      </c>
      <c r="E69" s="83" t="s">
        <v>976</v>
      </c>
      <c r="F69" s="89" t="s">
        <v>890</v>
      </c>
      <c r="G69" s="83">
        <v>1</v>
      </c>
      <c r="H69" s="89" t="s">
        <v>890</v>
      </c>
      <c r="I69" s="89" t="s">
        <v>890</v>
      </c>
    </row>
    <row r="70" spans="1:9">
      <c r="A70" s="89" t="s">
        <v>890</v>
      </c>
      <c r="B70" s="89" t="s">
        <v>890</v>
      </c>
      <c r="C70" s="89" t="s">
        <v>890</v>
      </c>
      <c r="D70" s="89" t="s">
        <v>890</v>
      </c>
      <c r="E70" s="91" t="s">
        <v>977</v>
      </c>
      <c r="F70" s="89" t="s">
        <v>890</v>
      </c>
      <c r="G70" s="89" t="s">
        <v>890</v>
      </c>
      <c r="H70" s="89" t="s">
        <v>890</v>
      </c>
      <c r="I70" s="89" t="s">
        <v>890</v>
      </c>
    </row>
    <row r="71" spans="1:9">
      <c r="E71" s="91" t="s">
        <v>978</v>
      </c>
    </row>
    <row r="72" spans="1:9" ht="16" thickBot="1">
      <c r="A72" s="85"/>
      <c r="B72" s="85"/>
      <c r="C72" s="85"/>
      <c r="D72" s="85"/>
      <c r="E72" s="86" t="s">
        <v>979</v>
      </c>
      <c r="F72" s="85"/>
      <c r="G72" s="85"/>
      <c r="H72" s="85"/>
      <c r="I72" s="85"/>
    </row>
    <row r="73" spans="1:9">
      <c r="A73" s="87">
        <v>1</v>
      </c>
      <c r="B73" s="87">
        <v>0</v>
      </c>
      <c r="C73" s="87" t="s">
        <v>911</v>
      </c>
      <c r="D73" s="88" t="s">
        <v>890</v>
      </c>
      <c r="E73" s="87" t="s">
        <v>980</v>
      </c>
      <c r="F73" s="87" t="s">
        <v>908</v>
      </c>
      <c r="G73" s="88" t="s">
        <v>890</v>
      </c>
      <c r="H73" s="87">
        <v>303.55</v>
      </c>
      <c r="I73" s="87">
        <v>303.55</v>
      </c>
    </row>
    <row r="74" spans="1:9">
      <c r="A74" s="89" t="s">
        <v>890</v>
      </c>
      <c r="B74" s="89" t="s">
        <v>890</v>
      </c>
      <c r="C74" s="89" t="s">
        <v>890</v>
      </c>
      <c r="D74" s="83">
        <v>1</v>
      </c>
      <c r="E74" s="83" t="s">
        <v>981</v>
      </c>
      <c r="F74" s="89" t="s">
        <v>890</v>
      </c>
      <c r="G74" s="83">
        <v>1</v>
      </c>
      <c r="H74" s="89" t="s">
        <v>890</v>
      </c>
      <c r="I74" s="89" t="s">
        <v>890</v>
      </c>
    </row>
    <row r="75" spans="1:9" ht="16" thickBot="1">
      <c r="A75" s="85"/>
      <c r="B75" s="85"/>
      <c r="C75" s="85"/>
      <c r="D75" s="85"/>
      <c r="E75" s="86" t="s">
        <v>982</v>
      </c>
      <c r="F75" s="85"/>
      <c r="G75" s="85"/>
      <c r="H75" s="85"/>
      <c r="I75" s="85"/>
    </row>
    <row r="76" spans="1:9">
      <c r="I76" s="93">
        <f>SUM(I5,I8,I11,I15,I17,I20,I22,I26,I28,I30,I33,I36,I39,I40,I42,I44,I46,I49,I51,I53,I55,I58,I60,I62,I65,I68,I73)</f>
        <v>1839.2</v>
      </c>
    </row>
  </sheetData>
  <mergeCells count="1">
    <mergeCell ref="A1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DC199-FA63-43CA-8E7E-665CAF06E1A4}">
  <dimension ref="A1:I101"/>
  <sheetViews>
    <sheetView topLeftCell="A50" workbookViewId="0">
      <selection activeCell="A97" sqref="A97"/>
    </sheetView>
  </sheetViews>
  <sheetFormatPr baseColWidth="10" defaultColWidth="8.83203125" defaultRowHeight="15"/>
  <cols>
    <col min="1" max="1" width="27.83203125" customWidth="1"/>
    <col min="2" max="2" width="44.5" bestFit="1" customWidth="1"/>
    <col min="3" max="5" width="9.1640625" bestFit="1" customWidth="1"/>
    <col min="6" max="6" width="10.1640625" bestFit="1" customWidth="1"/>
    <col min="8" max="8" width="10.1640625" bestFit="1" customWidth="1"/>
  </cols>
  <sheetData>
    <row r="1" spans="1:6">
      <c r="A1" s="9" t="s">
        <v>32</v>
      </c>
      <c r="B1" s="9"/>
      <c r="C1" s="10" t="s">
        <v>33</v>
      </c>
      <c r="D1" s="10" t="s">
        <v>34</v>
      </c>
      <c r="E1" s="10" t="s">
        <v>35</v>
      </c>
      <c r="F1" s="11" t="s">
        <v>36</v>
      </c>
    </row>
    <row r="2" spans="1:6">
      <c r="A2" s="12" t="s">
        <v>5</v>
      </c>
      <c r="B2" s="13"/>
      <c r="C2" s="13"/>
      <c r="D2" s="13"/>
      <c r="E2" s="13"/>
      <c r="F2" s="14"/>
    </row>
    <row r="3" spans="1:6">
      <c r="A3" s="15" t="s">
        <v>37</v>
      </c>
      <c r="B3" s="15"/>
      <c r="C3" s="15"/>
      <c r="D3" s="15"/>
      <c r="E3" s="15"/>
      <c r="F3" s="16"/>
    </row>
    <row r="4" spans="1:6">
      <c r="A4" s="17" t="s">
        <v>38</v>
      </c>
      <c r="B4" s="18" t="s">
        <v>39</v>
      </c>
      <c r="C4" s="19" t="s">
        <v>40</v>
      </c>
      <c r="D4" s="19">
        <v>1</v>
      </c>
      <c r="E4" s="19">
        <v>15</v>
      </c>
      <c r="F4" s="20">
        <f>E4*D4</f>
        <v>15</v>
      </c>
    </row>
    <row r="5" spans="1:6">
      <c r="A5" s="18"/>
      <c r="B5" s="18" t="s">
        <v>41</v>
      </c>
      <c r="C5" s="19" t="s">
        <v>42</v>
      </c>
      <c r="D5" s="19">
        <v>400</v>
      </c>
      <c r="E5" s="19">
        <v>0.32500000000000001</v>
      </c>
      <c r="F5" s="20">
        <f t="shared" ref="F5:F26" si="0">E5*D5</f>
        <v>130</v>
      </c>
    </row>
    <row r="6" spans="1:6">
      <c r="A6" s="18"/>
      <c r="B6" s="18" t="s">
        <v>43</v>
      </c>
      <c r="C6" s="19" t="s">
        <v>44</v>
      </c>
      <c r="D6" s="19">
        <v>1.81</v>
      </c>
      <c r="E6" s="19">
        <v>171</v>
      </c>
      <c r="F6" s="20">
        <f t="shared" si="0"/>
        <v>309.51</v>
      </c>
    </row>
    <row r="7" spans="1:6">
      <c r="A7" s="18"/>
      <c r="B7" s="18" t="s">
        <v>45</v>
      </c>
      <c r="C7" s="19" t="s">
        <v>46</v>
      </c>
      <c r="D7" s="19">
        <v>2</v>
      </c>
      <c r="E7" s="19">
        <v>19.28</v>
      </c>
      <c r="F7" s="20">
        <f t="shared" si="0"/>
        <v>38.56</v>
      </c>
    </row>
    <row r="8" spans="1:6">
      <c r="A8" s="17" t="s">
        <v>47</v>
      </c>
      <c r="B8" s="18" t="s">
        <v>48</v>
      </c>
      <c r="C8" s="19" t="s">
        <v>49</v>
      </c>
      <c r="D8" s="19">
        <v>10</v>
      </c>
      <c r="E8" s="19">
        <v>5.5</v>
      </c>
      <c r="F8" s="20">
        <f t="shared" si="0"/>
        <v>55</v>
      </c>
    </row>
    <row r="9" spans="1:6">
      <c r="A9" s="18" t="s">
        <v>112</v>
      </c>
      <c r="B9" s="21" t="s">
        <v>50</v>
      </c>
      <c r="C9" s="19" t="s">
        <v>51</v>
      </c>
      <c r="D9" s="19">
        <v>1</v>
      </c>
      <c r="E9" s="19">
        <v>30</v>
      </c>
      <c r="F9" s="20">
        <f>E9*D9</f>
        <v>30</v>
      </c>
    </row>
    <row r="10" spans="1:6">
      <c r="A10" s="18"/>
      <c r="B10" s="22" t="s">
        <v>52</v>
      </c>
      <c r="C10" s="19" t="s">
        <v>53</v>
      </c>
      <c r="D10" s="19">
        <v>45.37</v>
      </c>
      <c r="E10" s="19">
        <v>6.8356250000000003</v>
      </c>
      <c r="F10" s="20">
        <f>E10*D10</f>
        <v>310.13230625</v>
      </c>
    </row>
    <row r="11" spans="1:6">
      <c r="A11" s="17" t="s">
        <v>54</v>
      </c>
      <c r="B11" s="21" t="s">
        <v>55</v>
      </c>
      <c r="C11" s="19" t="s">
        <v>51</v>
      </c>
      <c r="D11" s="19">
        <v>6.4</v>
      </c>
      <c r="E11" s="19">
        <v>5.9</v>
      </c>
      <c r="F11" s="20">
        <f t="shared" si="0"/>
        <v>37.760000000000005</v>
      </c>
    </row>
    <row r="12" spans="1:6">
      <c r="A12" s="17"/>
      <c r="B12" s="18" t="s">
        <v>56</v>
      </c>
      <c r="C12" s="19" t="s">
        <v>53</v>
      </c>
      <c r="D12" s="19">
        <v>1.99</v>
      </c>
      <c r="E12" s="19">
        <v>15.625</v>
      </c>
      <c r="F12" s="20">
        <f t="shared" si="0"/>
        <v>31.09375</v>
      </c>
    </row>
    <row r="13" spans="1:6">
      <c r="A13" s="18"/>
      <c r="B13" s="18" t="s">
        <v>57</v>
      </c>
      <c r="C13" s="19" t="s">
        <v>51</v>
      </c>
      <c r="D13" s="19">
        <v>16</v>
      </c>
      <c r="E13" s="19">
        <v>0.79820312500000001</v>
      </c>
      <c r="F13" s="20">
        <f t="shared" si="0"/>
        <v>12.77125</v>
      </c>
    </row>
    <row r="14" spans="1:6">
      <c r="A14" s="18"/>
      <c r="B14" s="18" t="s">
        <v>58</v>
      </c>
      <c r="C14" s="19" t="s">
        <v>42</v>
      </c>
      <c r="D14" s="19">
        <v>2</v>
      </c>
      <c r="E14" s="19">
        <v>36</v>
      </c>
      <c r="F14" s="20">
        <f t="shared" si="0"/>
        <v>72</v>
      </c>
    </row>
    <row r="15" spans="1:6">
      <c r="A15" s="17" t="s">
        <v>59</v>
      </c>
      <c r="B15" s="21" t="s">
        <v>60</v>
      </c>
      <c r="C15" s="19" t="s">
        <v>51</v>
      </c>
      <c r="D15" s="19">
        <v>30.25</v>
      </c>
      <c r="E15" s="19">
        <v>15.625</v>
      </c>
      <c r="F15" s="20">
        <f t="shared" si="0"/>
        <v>472.65625</v>
      </c>
    </row>
    <row r="16" spans="1:6">
      <c r="A16" s="18"/>
      <c r="B16" s="18" t="s">
        <v>61</v>
      </c>
      <c r="C16" s="19" t="s">
        <v>62</v>
      </c>
      <c r="D16" s="19">
        <v>0.75</v>
      </c>
      <c r="E16" s="19">
        <v>375</v>
      </c>
      <c r="F16" s="20">
        <f t="shared" si="0"/>
        <v>281.25</v>
      </c>
    </row>
    <row r="17" spans="1:6">
      <c r="A17" s="18"/>
      <c r="B17" s="18" t="s">
        <v>63</v>
      </c>
      <c r="C17" s="19" t="s">
        <v>51</v>
      </c>
      <c r="D17" s="19">
        <v>45</v>
      </c>
      <c r="E17" s="19">
        <v>2.0192578125000002</v>
      </c>
      <c r="F17" s="20">
        <f t="shared" si="0"/>
        <v>90.866601562500009</v>
      </c>
    </row>
    <row r="18" spans="1:6">
      <c r="A18" s="23" t="s">
        <v>64</v>
      </c>
      <c r="B18" s="18" t="s">
        <v>45</v>
      </c>
      <c r="C18" s="19" t="s">
        <v>46</v>
      </c>
      <c r="D18" s="19">
        <v>35</v>
      </c>
      <c r="E18" s="19">
        <v>19.28</v>
      </c>
      <c r="F18" s="20">
        <f t="shared" si="0"/>
        <v>674.80000000000007</v>
      </c>
    </row>
    <row r="19" spans="1:6">
      <c r="A19" s="17" t="s">
        <v>65</v>
      </c>
      <c r="B19" s="18" t="s">
        <v>66</v>
      </c>
      <c r="C19" s="19" t="s">
        <v>67</v>
      </c>
      <c r="D19" s="19">
        <v>1</v>
      </c>
      <c r="E19" s="19">
        <v>98.839244807774719</v>
      </c>
      <c r="F19" s="20">
        <f t="shared" si="0"/>
        <v>98.839244807774719</v>
      </c>
    </row>
    <row r="20" spans="1:6">
      <c r="A20" s="24" t="s">
        <v>68</v>
      </c>
      <c r="B20" s="18" t="s">
        <v>69</v>
      </c>
      <c r="C20" s="19" t="s">
        <v>42</v>
      </c>
      <c r="D20" s="25">
        <v>550</v>
      </c>
      <c r="E20" s="19">
        <v>0.315</v>
      </c>
      <c r="F20" s="20">
        <f t="shared" si="0"/>
        <v>173.25</v>
      </c>
    </row>
    <row r="21" spans="1:6">
      <c r="A21" s="17"/>
      <c r="B21" s="25" t="s">
        <v>70</v>
      </c>
      <c r="C21" s="26" t="s">
        <v>40</v>
      </c>
      <c r="D21" s="25">
        <v>0.3</v>
      </c>
      <c r="E21" s="19">
        <v>85</v>
      </c>
      <c r="F21" s="20">
        <f t="shared" si="0"/>
        <v>25.5</v>
      </c>
    </row>
    <row r="22" spans="1:6">
      <c r="A22" s="17" t="s">
        <v>71</v>
      </c>
      <c r="B22" s="18" t="s">
        <v>45</v>
      </c>
      <c r="C22" s="19" t="s">
        <v>46</v>
      </c>
      <c r="D22" s="19">
        <v>6</v>
      </c>
      <c r="E22" s="19">
        <v>19.28</v>
      </c>
      <c r="F22" s="20">
        <f t="shared" si="0"/>
        <v>115.68</v>
      </c>
    </row>
    <row r="23" spans="1:6">
      <c r="A23" s="17" t="s">
        <v>72</v>
      </c>
      <c r="B23" s="18" t="s">
        <v>45</v>
      </c>
      <c r="C23" s="19" t="s">
        <v>46</v>
      </c>
      <c r="D23" s="19">
        <v>8</v>
      </c>
      <c r="E23" s="19">
        <v>19.28</v>
      </c>
      <c r="F23" s="20">
        <f t="shared" si="0"/>
        <v>154.24</v>
      </c>
    </row>
    <row r="24" spans="1:6">
      <c r="A24" s="27" t="s">
        <v>73</v>
      </c>
      <c r="B24" s="27"/>
      <c r="C24" s="27"/>
      <c r="D24" s="27"/>
      <c r="E24" s="27"/>
      <c r="F24" s="28"/>
    </row>
    <row r="25" spans="1:6">
      <c r="A25" s="17"/>
      <c r="B25" s="18" t="s">
        <v>45</v>
      </c>
      <c r="C25" s="19" t="s">
        <v>46</v>
      </c>
      <c r="D25" s="19">
        <v>26</v>
      </c>
      <c r="E25" s="19">
        <v>19.28</v>
      </c>
      <c r="F25" s="20">
        <f t="shared" si="0"/>
        <v>501.28000000000003</v>
      </c>
    </row>
    <row r="26" spans="1:6">
      <c r="A26" s="17"/>
      <c r="B26" s="29" t="s">
        <v>74</v>
      </c>
      <c r="C26" s="19" t="s">
        <v>75</v>
      </c>
      <c r="D26" s="19">
        <v>20</v>
      </c>
      <c r="E26" s="19">
        <v>14.94</v>
      </c>
      <c r="F26" s="20">
        <f t="shared" si="0"/>
        <v>298.8</v>
      </c>
    </row>
    <row r="27" spans="1:6">
      <c r="A27" s="30" t="s">
        <v>76</v>
      </c>
      <c r="B27" s="30"/>
      <c r="C27" s="30"/>
      <c r="D27" s="30"/>
      <c r="E27" s="30"/>
      <c r="F27" s="31"/>
    </row>
    <row r="28" spans="1:6">
      <c r="A28" s="9" t="s">
        <v>77</v>
      </c>
      <c r="B28" s="9"/>
      <c r="C28" s="9"/>
      <c r="D28" s="9"/>
      <c r="E28" s="9"/>
      <c r="F28" s="32"/>
    </row>
    <row r="29" spans="1:6">
      <c r="A29" s="33" t="s">
        <v>45</v>
      </c>
      <c r="B29" s="33"/>
      <c r="C29" s="33"/>
      <c r="D29" s="33"/>
      <c r="E29" s="33"/>
      <c r="F29" s="34"/>
    </row>
    <row r="30" spans="1:6">
      <c r="A30" s="35"/>
      <c r="B30" s="36" t="s">
        <v>78</v>
      </c>
      <c r="C30" s="37" t="s">
        <v>79</v>
      </c>
      <c r="D30" s="37">
        <v>0.21460423634336676</v>
      </c>
      <c r="E30" s="37">
        <v>6.94</v>
      </c>
      <c r="F30" s="20">
        <f t="shared" ref="F30:F44" si="1">E30*D30</f>
        <v>1.4893534002229654</v>
      </c>
    </row>
    <row r="31" spans="1:6">
      <c r="A31" s="35"/>
      <c r="B31" s="36" t="s">
        <v>80</v>
      </c>
      <c r="C31" s="37" t="s">
        <v>79</v>
      </c>
      <c r="D31" s="37">
        <v>6.5217391304347824E-2</v>
      </c>
      <c r="E31" s="37">
        <v>6.94</v>
      </c>
      <c r="F31" s="20">
        <f t="shared" si="1"/>
        <v>0.45260869565217393</v>
      </c>
    </row>
    <row r="32" spans="1:6">
      <c r="A32" s="35"/>
      <c r="B32" s="36" t="s">
        <v>81</v>
      </c>
      <c r="C32" s="37" t="s">
        <v>79</v>
      </c>
      <c r="D32" s="37">
        <v>0.44370122630992193</v>
      </c>
      <c r="E32" s="37">
        <v>6.94</v>
      </c>
      <c r="F32" s="20">
        <f t="shared" si="1"/>
        <v>3.0792865105908582</v>
      </c>
    </row>
    <row r="33" spans="1:6">
      <c r="A33" s="38"/>
      <c r="B33" s="36" t="s">
        <v>82</v>
      </c>
      <c r="C33" s="37" t="s">
        <v>79</v>
      </c>
      <c r="D33" s="37">
        <v>0.73076923076923073</v>
      </c>
      <c r="E33" s="37">
        <v>6.94</v>
      </c>
      <c r="F33" s="20">
        <f t="shared" si="1"/>
        <v>5.0715384615384611</v>
      </c>
    </row>
    <row r="34" spans="1:6">
      <c r="A34" s="38"/>
      <c r="B34" s="36" t="s">
        <v>83</v>
      </c>
      <c r="C34" s="37" t="s">
        <v>79</v>
      </c>
      <c r="D34" s="37">
        <v>0.44258639910813824</v>
      </c>
      <c r="E34" s="37">
        <v>6.94</v>
      </c>
      <c r="F34" s="20">
        <f t="shared" si="1"/>
        <v>3.0715496098104795</v>
      </c>
    </row>
    <row r="35" spans="1:6">
      <c r="A35" s="38"/>
      <c r="B35" s="36" t="s">
        <v>84</v>
      </c>
      <c r="C35" s="37" t="s">
        <v>79</v>
      </c>
      <c r="D35" s="37">
        <v>0.97435897435897434</v>
      </c>
      <c r="E35" s="37">
        <v>6.94</v>
      </c>
      <c r="F35" s="20">
        <f t="shared" si="1"/>
        <v>6.7620512820512824</v>
      </c>
    </row>
    <row r="36" spans="1:6">
      <c r="A36" s="38"/>
      <c r="B36" s="36" t="s">
        <v>85</v>
      </c>
      <c r="C36" s="37" t="s">
        <v>79</v>
      </c>
      <c r="D36" s="37">
        <v>5.1332218506131548</v>
      </c>
      <c r="E36" s="37">
        <v>6.94</v>
      </c>
      <c r="F36" s="20">
        <f t="shared" si="1"/>
        <v>35.624559643255296</v>
      </c>
    </row>
    <row r="37" spans="1:6">
      <c r="A37" s="33" t="s">
        <v>86</v>
      </c>
      <c r="B37" s="33"/>
      <c r="C37" s="33"/>
      <c r="D37" s="33"/>
      <c r="E37" s="33"/>
      <c r="F37" s="34"/>
    </row>
    <row r="38" spans="1:6">
      <c r="A38" s="35"/>
      <c r="B38" s="36" t="s">
        <v>78</v>
      </c>
      <c r="C38" s="37" t="s">
        <v>87</v>
      </c>
      <c r="D38" s="18">
        <v>0.41569767441860461</v>
      </c>
      <c r="E38" s="37">
        <v>3.09</v>
      </c>
      <c r="F38" s="20">
        <f t="shared" si="1"/>
        <v>1.2845058139534882</v>
      </c>
    </row>
    <row r="39" spans="1:6">
      <c r="A39" s="35"/>
      <c r="B39" s="36" t="s">
        <v>80</v>
      </c>
      <c r="C39" s="37" t="s">
        <v>87</v>
      </c>
      <c r="D39" s="18">
        <v>0.125</v>
      </c>
      <c r="E39" s="37">
        <v>3.09</v>
      </c>
      <c r="F39" s="20">
        <f t="shared" si="1"/>
        <v>0.38624999999999998</v>
      </c>
    </row>
    <row r="40" spans="1:6">
      <c r="A40" s="35"/>
      <c r="B40" s="36" t="s">
        <v>81</v>
      </c>
      <c r="C40" s="37" t="s">
        <v>87</v>
      </c>
      <c r="D40" s="18">
        <v>1.1889534883720929</v>
      </c>
      <c r="E40" s="37">
        <v>3.09</v>
      </c>
      <c r="F40" s="20">
        <f t="shared" si="1"/>
        <v>3.6738662790697671</v>
      </c>
    </row>
    <row r="41" spans="1:6">
      <c r="A41" s="35"/>
      <c r="B41" s="36" t="s">
        <v>82</v>
      </c>
      <c r="C41" s="37" t="s">
        <v>87</v>
      </c>
      <c r="D41" s="18">
        <v>1.9593023255813955</v>
      </c>
      <c r="E41" s="37">
        <v>3.09</v>
      </c>
      <c r="F41" s="20">
        <f t="shared" si="1"/>
        <v>6.0542441860465122</v>
      </c>
    </row>
    <row r="42" spans="1:6">
      <c r="A42" s="35"/>
      <c r="B42" s="36" t="s">
        <v>83</v>
      </c>
      <c r="C42" s="37" t="s">
        <v>87</v>
      </c>
      <c r="D42" s="18">
        <v>1.1860465116279071</v>
      </c>
      <c r="E42" s="37">
        <v>3.09</v>
      </c>
      <c r="F42" s="20">
        <f t="shared" si="1"/>
        <v>3.6648837209302325</v>
      </c>
    </row>
    <row r="43" spans="1:6">
      <c r="A43" s="35"/>
      <c r="B43" s="36" t="s">
        <v>84</v>
      </c>
      <c r="C43" s="37" t="s">
        <v>87</v>
      </c>
      <c r="D43" s="18">
        <v>2.6133720930232558</v>
      </c>
      <c r="E43" s="37">
        <v>3.09</v>
      </c>
      <c r="F43" s="20">
        <f t="shared" si="1"/>
        <v>8.0753197674418598</v>
      </c>
    </row>
    <row r="44" spans="1:6">
      <c r="A44" s="35"/>
      <c r="B44" s="36" t="s">
        <v>85</v>
      </c>
      <c r="C44" s="37" t="s">
        <v>87</v>
      </c>
      <c r="D44" s="18">
        <v>4.1656976744186052</v>
      </c>
      <c r="E44" s="37">
        <v>3.09</v>
      </c>
      <c r="F44" s="20">
        <f t="shared" si="1"/>
        <v>12.872005813953489</v>
      </c>
    </row>
    <row r="45" spans="1:6">
      <c r="A45" s="33" t="s">
        <v>88</v>
      </c>
      <c r="B45" s="33"/>
      <c r="C45" s="33"/>
      <c r="D45" s="33"/>
      <c r="E45" s="33"/>
      <c r="F45" s="34"/>
    </row>
    <row r="46" spans="1:6">
      <c r="A46" s="35"/>
      <c r="B46" s="36" t="s">
        <v>78</v>
      </c>
      <c r="C46" s="37" t="s">
        <v>89</v>
      </c>
      <c r="D46" s="37">
        <v>0.05</v>
      </c>
      <c r="E46" s="37">
        <v>1.1599999999999999</v>
      </c>
      <c r="F46" s="20">
        <f t="shared" ref="F46:F56" si="2">E46*D46</f>
        <v>5.7999999999999996E-2</v>
      </c>
    </row>
    <row r="47" spans="1:6">
      <c r="A47" s="35"/>
      <c r="B47" s="36" t="s">
        <v>80</v>
      </c>
      <c r="C47" s="37" t="s">
        <v>89</v>
      </c>
      <c r="D47" s="37">
        <v>0.01</v>
      </c>
      <c r="E47" s="37">
        <v>0.24</v>
      </c>
      <c r="F47" s="20">
        <f t="shared" si="2"/>
        <v>2.3999999999999998E-3</v>
      </c>
    </row>
    <row r="48" spans="1:6">
      <c r="A48" s="35"/>
      <c r="B48" s="36" t="s">
        <v>81</v>
      </c>
      <c r="C48" s="37" t="s">
        <v>89</v>
      </c>
      <c r="D48" s="37">
        <v>0.05</v>
      </c>
      <c r="E48" s="37">
        <v>0.75</v>
      </c>
      <c r="F48" s="20">
        <f t="shared" si="2"/>
        <v>3.7500000000000006E-2</v>
      </c>
    </row>
    <row r="49" spans="1:6">
      <c r="A49" s="35"/>
      <c r="B49" s="36" t="s">
        <v>82</v>
      </c>
      <c r="C49" s="37" t="s">
        <v>89</v>
      </c>
      <c r="D49" s="37">
        <v>0.05</v>
      </c>
      <c r="E49" s="37">
        <v>3.95</v>
      </c>
      <c r="F49" s="20">
        <f t="shared" si="2"/>
        <v>0.19750000000000001</v>
      </c>
    </row>
    <row r="50" spans="1:6">
      <c r="A50" s="35"/>
      <c r="B50" s="36" t="s">
        <v>83</v>
      </c>
      <c r="C50" s="37" t="s">
        <v>89</v>
      </c>
      <c r="D50" s="37">
        <v>0.05</v>
      </c>
      <c r="E50" s="37">
        <v>1.79</v>
      </c>
      <c r="F50" s="20">
        <f t="shared" si="2"/>
        <v>8.950000000000001E-2</v>
      </c>
    </row>
    <row r="51" spans="1:6">
      <c r="A51" s="18"/>
      <c r="B51" s="36" t="s">
        <v>84</v>
      </c>
      <c r="C51" s="37" t="s">
        <v>89</v>
      </c>
      <c r="D51" s="37">
        <v>0.05</v>
      </c>
      <c r="E51" s="37">
        <v>3.89</v>
      </c>
      <c r="F51" s="20">
        <f t="shared" si="2"/>
        <v>0.19450000000000001</v>
      </c>
    </row>
    <row r="52" spans="1:6">
      <c r="A52" s="18"/>
      <c r="B52" s="36" t="s">
        <v>85</v>
      </c>
      <c r="C52" s="37" t="s">
        <v>89</v>
      </c>
      <c r="D52" s="37">
        <v>0.05</v>
      </c>
      <c r="E52" s="37">
        <v>4.6899999999999995</v>
      </c>
      <c r="F52" s="20">
        <f t="shared" si="2"/>
        <v>0.23449999999999999</v>
      </c>
    </row>
    <row r="53" spans="1:6">
      <c r="A53" s="18"/>
      <c r="B53" s="18" t="s">
        <v>90</v>
      </c>
      <c r="C53" s="37" t="s">
        <v>89</v>
      </c>
      <c r="D53" s="37">
        <v>1</v>
      </c>
      <c r="E53" s="37">
        <v>91.960000000000008</v>
      </c>
      <c r="F53" s="20">
        <f t="shared" si="2"/>
        <v>91.960000000000008</v>
      </c>
    </row>
    <row r="54" spans="1:6">
      <c r="A54" s="18" t="s">
        <v>91</v>
      </c>
      <c r="B54" s="18" t="s">
        <v>45</v>
      </c>
      <c r="C54" s="19" t="s">
        <v>46</v>
      </c>
      <c r="D54" s="19">
        <v>16</v>
      </c>
      <c r="E54" s="19">
        <v>19.28</v>
      </c>
      <c r="F54" s="20">
        <f t="shared" si="2"/>
        <v>308.48</v>
      </c>
    </row>
    <row r="55" spans="1:6">
      <c r="A55" s="18" t="s">
        <v>92</v>
      </c>
      <c r="B55" s="18" t="s">
        <v>93</v>
      </c>
      <c r="C55" s="19" t="s">
        <v>94</v>
      </c>
      <c r="D55" s="20">
        <f>SUM(F4:F54,F56)</f>
        <v>4546.8053258047912</v>
      </c>
      <c r="E55" s="19">
        <v>8.7499999999999994E-2</v>
      </c>
      <c r="F55" s="20">
        <f>(E55*D55)/(6/12)</f>
        <v>795.69093201583837</v>
      </c>
    </row>
    <row r="56" spans="1:6">
      <c r="A56" s="18"/>
      <c r="B56" s="18" t="s">
        <v>95</v>
      </c>
      <c r="C56" s="19" t="s">
        <v>67</v>
      </c>
      <c r="D56" s="19">
        <v>1</v>
      </c>
      <c r="E56" s="19">
        <v>125</v>
      </c>
      <c r="F56" s="20">
        <f t="shared" si="2"/>
        <v>125</v>
      </c>
    </row>
    <row r="57" spans="1:6">
      <c r="A57" s="39" t="s">
        <v>96</v>
      </c>
      <c r="B57" s="40"/>
      <c r="C57" s="40"/>
      <c r="D57" s="40"/>
      <c r="E57" s="40"/>
      <c r="F57" s="41">
        <f>SUM(F4:F56)</f>
        <v>5342.4962578206296</v>
      </c>
    </row>
    <row r="58" spans="1:6">
      <c r="A58" s="18" t="s">
        <v>97</v>
      </c>
      <c r="B58" s="42"/>
      <c r="C58" s="42"/>
      <c r="D58" s="42"/>
      <c r="E58" s="42"/>
      <c r="F58" s="43"/>
    </row>
    <row r="59" spans="1:6">
      <c r="A59" s="18"/>
      <c r="B59" s="18"/>
      <c r="C59" s="18"/>
      <c r="D59" s="17"/>
      <c r="E59" s="19"/>
      <c r="F59" s="20"/>
    </row>
    <row r="60" spans="1:6">
      <c r="A60" s="44" t="s">
        <v>7</v>
      </c>
      <c r="B60" s="45"/>
      <c r="C60" s="45"/>
      <c r="D60" s="45"/>
      <c r="E60" s="45"/>
      <c r="F60" s="46"/>
    </row>
    <row r="61" spans="1:6">
      <c r="A61" s="18"/>
      <c r="B61" s="18" t="s">
        <v>98</v>
      </c>
      <c r="C61" s="19" t="s">
        <v>99</v>
      </c>
      <c r="D61" s="19">
        <v>1</v>
      </c>
      <c r="E61" s="19">
        <f>E77/7</f>
        <v>262.74285714285713</v>
      </c>
      <c r="F61" s="20">
        <f t="shared" ref="F61:F69" si="3">E61*D61</f>
        <v>262.74285714285713</v>
      </c>
    </row>
    <row r="62" spans="1:6">
      <c r="A62" s="18"/>
      <c r="B62" s="36" t="s">
        <v>78</v>
      </c>
      <c r="C62" s="37" t="s">
        <v>89</v>
      </c>
      <c r="D62" s="19">
        <v>0.05</v>
      </c>
      <c r="E62" s="19">
        <v>2.95</v>
      </c>
      <c r="F62" s="20">
        <f t="shared" si="3"/>
        <v>0.14750000000000002</v>
      </c>
    </row>
    <row r="63" spans="1:6">
      <c r="A63" s="18"/>
      <c r="B63" s="36" t="s">
        <v>80</v>
      </c>
      <c r="C63" s="37" t="s">
        <v>89</v>
      </c>
      <c r="D63" s="19">
        <v>0.01</v>
      </c>
      <c r="E63" s="19">
        <v>0.76</v>
      </c>
      <c r="F63" s="20">
        <f t="shared" si="3"/>
        <v>7.6E-3</v>
      </c>
    </row>
    <row r="64" spans="1:6">
      <c r="A64" s="18"/>
      <c r="B64" s="36" t="s">
        <v>81</v>
      </c>
      <c r="C64" s="37" t="s">
        <v>89</v>
      </c>
      <c r="D64" s="19">
        <v>0.05</v>
      </c>
      <c r="E64" s="19">
        <v>6.33</v>
      </c>
      <c r="F64" s="20">
        <f t="shared" si="3"/>
        <v>0.3165</v>
      </c>
    </row>
    <row r="65" spans="1:8">
      <c r="A65" s="18"/>
      <c r="B65" s="36" t="s">
        <v>82</v>
      </c>
      <c r="C65" s="37" t="s">
        <v>89</v>
      </c>
      <c r="D65" s="19">
        <v>0.05</v>
      </c>
      <c r="E65" s="19">
        <v>9.370000000000001</v>
      </c>
      <c r="F65" s="20">
        <f t="shared" si="3"/>
        <v>0.46850000000000008</v>
      </c>
    </row>
    <row r="66" spans="1:8">
      <c r="A66" s="18"/>
      <c r="B66" s="36" t="s">
        <v>83</v>
      </c>
      <c r="C66" s="37" t="s">
        <v>89</v>
      </c>
      <c r="D66" s="19">
        <v>0.05</v>
      </c>
      <c r="E66" s="19">
        <v>8.379999999999999</v>
      </c>
      <c r="F66" s="20">
        <f t="shared" si="3"/>
        <v>0.41899999999999998</v>
      </c>
    </row>
    <row r="67" spans="1:8">
      <c r="A67" s="18"/>
      <c r="B67" s="36" t="s">
        <v>84</v>
      </c>
      <c r="C67" s="37" t="s">
        <v>89</v>
      </c>
      <c r="D67" s="19">
        <v>0.05</v>
      </c>
      <c r="E67" s="19">
        <v>12.420000000000002</v>
      </c>
      <c r="F67" s="20">
        <f t="shared" si="3"/>
        <v>0.62100000000000011</v>
      </c>
    </row>
    <row r="68" spans="1:8">
      <c r="A68" s="18"/>
      <c r="B68" s="36" t="s">
        <v>85</v>
      </c>
      <c r="C68" s="37" t="s">
        <v>89</v>
      </c>
      <c r="D68" s="19">
        <v>0.05</v>
      </c>
      <c r="E68" s="19">
        <v>16.98</v>
      </c>
      <c r="F68" s="20">
        <f t="shared" si="3"/>
        <v>0.84900000000000009</v>
      </c>
    </row>
    <row r="69" spans="1:8">
      <c r="A69" s="18"/>
      <c r="B69" s="18" t="s">
        <v>100</v>
      </c>
      <c r="C69" s="19" t="s">
        <v>94</v>
      </c>
      <c r="D69" s="20">
        <f>F57</f>
        <v>5342.4962578206296</v>
      </c>
      <c r="E69" s="19">
        <v>7.0000000000000007E-2</v>
      </c>
      <c r="F69" s="20">
        <f t="shared" si="3"/>
        <v>373.97473804744413</v>
      </c>
    </row>
    <row r="70" spans="1:8">
      <c r="A70" s="18"/>
      <c r="B70" s="18" t="s">
        <v>101</v>
      </c>
      <c r="C70" s="19" t="s">
        <v>102</v>
      </c>
      <c r="D70" s="19" t="s">
        <v>102</v>
      </c>
      <c r="E70" s="19" t="s">
        <v>102</v>
      </c>
      <c r="F70" s="20" t="s">
        <v>102</v>
      </c>
    </row>
    <row r="71" spans="1:8">
      <c r="A71" s="44" t="s">
        <v>103</v>
      </c>
      <c r="B71" s="45"/>
      <c r="C71" s="45"/>
      <c r="D71" s="45"/>
      <c r="E71" s="45"/>
      <c r="F71" s="47">
        <f>SUM(F61:F70)</f>
        <v>639.54669519030131</v>
      </c>
    </row>
    <row r="72" spans="1:8">
      <c r="A72" s="18"/>
      <c r="B72" s="17"/>
      <c r="C72" s="19"/>
      <c r="D72" s="19"/>
      <c r="E72" s="19"/>
      <c r="F72" s="20"/>
    </row>
    <row r="73" spans="1:8">
      <c r="A73" s="48" t="s">
        <v>104</v>
      </c>
      <c r="B73" s="48"/>
      <c r="C73" s="48"/>
      <c r="D73" s="48"/>
      <c r="E73" s="48"/>
      <c r="F73" s="49">
        <f>F71+F57</f>
        <v>5982.0429530109304</v>
      </c>
    </row>
    <row r="74" spans="1:8">
      <c r="A74" s="50" t="s">
        <v>105</v>
      </c>
      <c r="B74" s="51" t="s">
        <v>106</v>
      </c>
      <c r="C74" s="52" t="s">
        <v>42</v>
      </c>
      <c r="D74" s="52">
        <v>36000</v>
      </c>
      <c r="E74" s="52">
        <v>0.31</v>
      </c>
      <c r="F74" s="53">
        <f>E74*D74</f>
        <v>11160</v>
      </c>
    </row>
    <row r="75" spans="1:8">
      <c r="A75" s="54" t="s">
        <v>107</v>
      </c>
      <c r="B75" s="55"/>
      <c r="C75" s="55"/>
      <c r="D75" s="55"/>
      <c r="E75" s="55"/>
      <c r="F75" s="56">
        <f>F74-F73</f>
        <v>5177.9570469890696</v>
      </c>
    </row>
    <row r="76" spans="1:8">
      <c r="A76" s="23"/>
      <c r="B76" s="22"/>
      <c r="C76" s="19"/>
      <c r="D76" s="19"/>
      <c r="E76" s="19"/>
      <c r="F76" s="20"/>
    </row>
    <row r="77" spans="1:8">
      <c r="A77" s="57" t="s">
        <v>108</v>
      </c>
      <c r="B77" s="58" t="s">
        <v>109</v>
      </c>
      <c r="C77" s="59" t="s">
        <v>99</v>
      </c>
      <c r="D77" s="59">
        <v>1</v>
      </c>
      <c r="E77" s="59">
        <v>1839.2</v>
      </c>
      <c r="F77" s="60">
        <f>E77*D77</f>
        <v>1839.2</v>
      </c>
    </row>
    <row r="78" spans="1:8">
      <c r="A78" s="23"/>
      <c r="B78" s="22"/>
      <c r="C78" s="19"/>
      <c r="D78" s="19"/>
      <c r="E78" s="19"/>
      <c r="F78" s="20"/>
    </row>
    <row r="79" spans="1:8">
      <c r="A79" s="23"/>
      <c r="B79" s="22"/>
      <c r="C79" s="19"/>
      <c r="D79" s="19"/>
      <c r="E79" s="19"/>
      <c r="F79" s="20"/>
    </row>
    <row r="80" spans="1:8">
      <c r="C80" s="61" t="s">
        <v>107</v>
      </c>
      <c r="D80" s="62"/>
      <c r="E80" s="62"/>
      <c r="F80" s="62"/>
      <c r="G80" s="63"/>
      <c r="H80" s="64"/>
    </row>
    <row r="81" spans="1:9">
      <c r="C81" s="61"/>
      <c r="D81" s="101" t="s">
        <v>113</v>
      </c>
      <c r="E81" s="102"/>
      <c r="F81" s="102"/>
      <c r="G81" s="102"/>
      <c r="H81" s="102"/>
    </row>
    <row r="82" spans="1:9">
      <c r="C82" s="65" t="s">
        <v>110</v>
      </c>
      <c r="D82" s="66">
        <v>-0.2</v>
      </c>
      <c r="E82" s="66">
        <v>-0.1</v>
      </c>
      <c r="F82" s="67" t="s">
        <v>111</v>
      </c>
      <c r="G82" s="66">
        <v>0.1</v>
      </c>
      <c r="H82" s="66">
        <v>0.2</v>
      </c>
    </row>
    <row r="83" spans="1:9">
      <c r="C83" s="65"/>
      <c r="D83" s="68">
        <f>$F$83*0.8</f>
        <v>28800</v>
      </c>
      <c r="E83" s="68">
        <f>$F$83*0.9</f>
        <v>32400</v>
      </c>
      <c r="F83" s="68">
        <f>$D$74</f>
        <v>36000</v>
      </c>
      <c r="G83" s="68">
        <f>$F$83*1.1</f>
        <v>39600</v>
      </c>
      <c r="H83" s="68">
        <f>$F$83*1.2</f>
        <v>43200</v>
      </c>
    </row>
    <row r="84" spans="1:9">
      <c r="B84" s="103" t="s">
        <v>114</v>
      </c>
      <c r="C84" s="69">
        <f>$C$86*0.8</f>
        <v>0.248</v>
      </c>
      <c r="D84" s="70">
        <f>($D$83*$C$84)-$F$73</f>
        <v>1160.3570469890692</v>
      </c>
      <c r="E84" s="70">
        <f>($E$83*$C$84)-$F$73</f>
        <v>2053.1570469890694</v>
      </c>
      <c r="F84" s="70">
        <f>($F$83*$C$84)-$F$73</f>
        <v>2945.9570469890696</v>
      </c>
      <c r="G84" s="70">
        <f>($G$83*$C$84)-$F$73</f>
        <v>3838.7570469890688</v>
      </c>
      <c r="H84" s="70">
        <f>($H$83*$C$84)-$F$73</f>
        <v>4731.5570469890699</v>
      </c>
    </row>
    <row r="85" spans="1:9">
      <c r="B85" s="103"/>
      <c r="C85" s="69">
        <f>$C$86*0.9</f>
        <v>0.27900000000000003</v>
      </c>
      <c r="D85" s="70">
        <f>($D$83*$C$85)-$F$73</f>
        <v>2053.1570469890703</v>
      </c>
      <c r="E85" s="70">
        <f>($E$83*$C$85)-$F$73</f>
        <v>3057.5570469890699</v>
      </c>
      <c r="F85" s="70">
        <f>($F$83*$C$85)-$F$73</f>
        <v>4061.9570469890714</v>
      </c>
      <c r="G85" s="70">
        <f>($G$83*$C$85)-$F$73</f>
        <v>5066.357046989071</v>
      </c>
      <c r="H85" s="70">
        <f>($H$83*$C$85)-$F$73</f>
        <v>6070.7570469890707</v>
      </c>
    </row>
    <row r="86" spans="1:9">
      <c r="B86" s="103"/>
      <c r="C86" s="69">
        <f>$E$74</f>
        <v>0.31</v>
      </c>
      <c r="D86" s="70">
        <f>($D$83*$C$86)-$F$73</f>
        <v>2945.9570469890696</v>
      </c>
      <c r="E86" s="70">
        <f>($E$83*$C$86)-$F$73</f>
        <v>4061.9570469890696</v>
      </c>
      <c r="F86" s="70">
        <f>($F$83*$C$86)-$F$73</f>
        <v>5177.9570469890696</v>
      </c>
      <c r="G86" s="70">
        <f>($G$83*$C$86)-$F$73</f>
        <v>6293.9570469890696</v>
      </c>
      <c r="H86" s="70">
        <f>($H$83*$C$86)-$F$73</f>
        <v>7409.9570469890696</v>
      </c>
    </row>
    <row r="87" spans="1:9">
      <c r="B87" s="103"/>
      <c r="C87" s="69">
        <f>$C$86*1.1</f>
        <v>0.34100000000000003</v>
      </c>
      <c r="D87" s="70">
        <f>($D$83*$C$87)-$F$73</f>
        <v>3838.7570469890707</v>
      </c>
      <c r="E87" s="70">
        <f>($E$83*$C$87)-$F$73</f>
        <v>5066.357046989071</v>
      </c>
      <c r="F87" s="70">
        <f>($F$83*$C$87)-$F$73</f>
        <v>6293.9570469890714</v>
      </c>
      <c r="G87" s="70">
        <f>($G$83*$C$87)-$F$73</f>
        <v>7521.5570469890699</v>
      </c>
      <c r="H87" s="70">
        <f>($H$83*$C$87)-$F$73</f>
        <v>8749.1570469890703</v>
      </c>
    </row>
    <row r="88" spans="1:9">
      <c r="B88" s="103"/>
      <c r="C88" s="69">
        <f>$C$86*1.2</f>
        <v>0.372</v>
      </c>
      <c r="D88" s="70">
        <f>($D$83*$C$88)-$F$73</f>
        <v>4731.5570469890699</v>
      </c>
      <c r="E88" s="70">
        <f>($E$83*$C$88)-$F$73</f>
        <v>6070.7570469890688</v>
      </c>
      <c r="F88" s="70">
        <f>($F$83*$C$88)-$F$73</f>
        <v>7409.9570469890696</v>
      </c>
      <c r="G88" s="70">
        <f>($G$83*$C$88)-$F$73</f>
        <v>8749.1570469890703</v>
      </c>
      <c r="H88" s="70">
        <f>($H$83*$C$88)-$F$73</f>
        <v>10088.357046989069</v>
      </c>
    </row>
    <row r="89" spans="1:9">
      <c r="A89" s="18"/>
      <c r="B89" s="18"/>
      <c r="C89" s="18"/>
      <c r="D89" s="18"/>
      <c r="E89" s="18"/>
      <c r="F89" s="71"/>
    </row>
    <row r="90" spans="1:9">
      <c r="A90" s="18" t="s">
        <v>983</v>
      </c>
      <c r="B90" s="18"/>
      <c r="C90" s="18"/>
      <c r="D90" s="18"/>
      <c r="E90" s="18"/>
      <c r="F90" s="72"/>
      <c r="G90" s="94"/>
      <c r="H90" s="94"/>
      <c r="I90" s="94"/>
    </row>
    <row r="91" spans="1:9">
      <c r="A91" s="18"/>
      <c r="B91" s="18"/>
      <c r="C91" s="18"/>
      <c r="D91" s="18"/>
      <c r="E91" s="18"/>
      <c r="F91" s="71"/>
    </row>
    <row r="92" spans="1:9">
      <c r="A92" s="18"/>
      <c r="B92" s="18"/>
      <c r="C92" s="18"/>
      <c r="D92" s="18"/>
      <c r="E92" s="18"/>
      <c r="F92" s="71"/>
    </row>
    <row r="93" spans="1:9">
      <c r="A93" s="18"/>
      <c r="B93" s="18"/>
      <c r="C93" s="104" t="s">
        <v>984</v>
      </c>
      <c r="D93" s="105"/>
      <c r="E93" s="105"/>
      <c r="F93" s="105"/>
      <c r="G93" s="105"/>
      <c r="H93" s="105"/>
      <c r="I93" s="105"/>
    </row>
    <row r="94" spans="1:9">
      <c r="A94" s="18"/>
      <c r="B94" s="18"/>
      <c r="C94" s="105"/>
      <c r="D94" s="105"/>
      <c r="E94" s="105"/>
      <c r="F94" s="105"/>
      <c r="G94" s="105"/>
      <c r="H94" s="105"/>
      <c r="I94" s="105"/>
    </row>
    <row r="95" spans="1:9">
      <c r="C95" s="105"/>
      <c r="D95" s="105"/>
      <c r="E95" s="105"/>
      <c r="F95" s="105"/>
      <c r="G95" s="105"/>
      <c r="H95" s="105"/>
      <c r="I95" s="105"/>
    </row>
    <row r="96" spans="1:9">
      <c r="C96" s="105"/>
      <c r="D96" s="105"/>
      <c r="E96" s="105"/>
      <c r="F96" s="105"/>
      <c r="G96" s="105"/>
      <c r="H96" s="105"/>
      <c r="I96" s="105"/>
    </row>
    <row r="97" spans="3:9">
      <c r="C97" s="105"/>
      <c r="D97" s="105"/>
      <c r="E97" s="105"/>
      <c r="F97" s="105"/>
      <c r="G97" s="105"/>
      <c r="H97" s="105"/>
      <c r="I97" s="105"/>
    </row>
    <row r="98" spans="3:9">
      <c r="C98" s="105"/>
      <c r="D98" s="105"/>
      <c r="E98" s="105"/>
      <c r="F98" s="105"/>
      <c r="G98" s="105"/>
      <c r="H98" s="105"/>
      <c r="I98" s="105"/>
    </row>
    <row r="99" spans="3:9">
      <c r="C99" s="105"/>
      <c r="D99" s="105"/>
      <c r="E99" s="105"/>
      <c r="F99" s="105"/>
      <c r="G99" s="105"/>
      <c r="H99" s="105"/>
      <c r="I99" s="105"/>
    </row>
    <row r="100" spans="3:9">
      <c r="C100" s="105"/>
      <c r="D100" s="105"/>
      <c r="E100" s="105"/>
      <c r="F100" s="105"/>
      <c r="G100" s="105"/>
      <c r="H100" s="105"/>
      <c r="I100" s="105"/>
    </row>
    <row r="101" spans="3:9">
      <c r="C101" s="105"/>
      <c r="D101" s="105"/>
      <c r="E101" s="105"/>
      <c r="F101" s="105"/>
      <c r="G101" s="105"/>
      <c r="H101" s="105"/>
      <c r="I101" s="105"/>
    </row>
  </sheetData>
  <mergeCells count="3">
    <mergeCell ref="D81:H81"/>
    <mergeCell ref="B84:B88"/>
    <mergeCell ref="C93:I101"/>
  </mergeCells>
  <conditionalFormatting sqref="D84:H88">
    <cfRule type="colorScale" priority="1">
      <colorScale>
        <cfvo type="num" val="-1"/>
        <cfvo type="num" val="0"/>
        <cfvo type="max"/>
        <color rgb="FFF8696B"/>
        <color rgb="FFFCFCFF"/>
        <color rgb="FF63BE7B"/>
      </colorScale>
    </cfRule>
    <cfRule type="colorScale" priority="2">
      <colorScale>
        <cfvo type="num" val="-1"/>
        <cfvo type="num" val="0"/>
        <cfvo type="max"/>
        <color rgb="FFF8696B"/>
        <color rgb="FFFCFCFF"/>
        <color rgb="FF63BE7B"/>
      </colorScale>
    </cfRule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8FEF-8522-42E4-A745-E1A5738AB681}">
  <dimension ref="A1:C86"/>
  <sheetViews>
    <sheetView tabSelected="1" workbookViewId="0">
      <selection sqref="A1:C86"/>
    </sheetView>
  </sheetViews>
  <sheetFormatPr baseColWidth="10" defaultColWidth="8.83203125" defaultRowHeight="15"/>
  <cols>
    <col min="1" max="1" width="100.5" bestFit="1" customWidth="1"/>
    <col min="2" max="2" width="6.83203125" bestFit="1" customWidth="1"/>
    <col min="3" max="3" width="11" bestFit="1" customWidth="1"/>
  </cols>
  <sheetData>
    <row r="1" spans="1:3">
      <c r="A1" t="s">
        <v>115</v>
      </c>
      <c r="B1" t="s">
        <v>33</v>
      </c>
      <c r="C1" t="s">
        <v>116</v>
      </c>
    </row>
    <row r="2" spans="1:3">
      <c r="A2" t="s">
        <v>117</v>
      </c>
      <c r="B2" t="s">
        <v>53</v>
      </c>
      <c r="C2">
        <v>3.61</v>
      </c>
    </row>
    <row r="3" spans="1:3">
      <c r="A3" t="s">
        <v>118</v>
      </c>
      <c r="B3" t="s">
        <v>119</v>
      </c>
      <c r="C3">
        <v>65.38</v>
      </c>
    </row>
    <row r="4" spans="1:3">
      <c r="A4" t="s">
        <v>120</v>
      </c>
      <c r="B4" t="s">
        <v>51</v>
      </c>
      <c r="C4">
        <v>0.01</v>
      </c>
    </row>
    <row r="5" spans="1:3">
      <c r="A5" t="s">
        <v>121</v>
      </c>
      <c r="B5" t="s">
        <v>42</v>
      </c>
      <c r="C5">
        <v>7.79</v>
      </c>
    </row>
    <row r="6" spans="1:3">
      <c r="A6" t="s">
        <v>122</v>
      </c>
      <c r="B6" t="s">
        <v>53</v>
      </c>
      <c r="C6">
        <v>24.7</v>
      </c>
    </row>
    <row r="7" spans="1:3">
      <c r="A7" t="s">
        <v>123</v>
      </c>
      <c r="B7" t="s">
        <v>53</v>
      </c>
      <c r="C7">
        <v>9.75</v>
      </c>
    </row>
    <row r="8" spans="1:3">
      <c r="A8" t="s">
        <v>124</v>
      </c>
      <c r="B8" t="s">
        <v>119</v>
      </c>
      <c r="C8">
        <v>38.24</v>
      </c>
    </row>
    <row r="9" spans="1:3">
      <c r="A9" t="s">
        <v>125</v>
      </c>
      <c r="B9" t="s">
        <v>62</v>
      </c>
      <c r="C9">
        <v>4.6100000000000003</v>
      </c>
    </row>
    <row r="10" spans="1:3">
      <c r="A10" t="s">
        <v>57</v>
      </c>
      <c r="B10" t="s">
        <v>51</v>
      </c>
      <c r="C10">
        <v>0.8</v>
      </c>
    </row>
    <row r="11" spans="1:3">
      <c r="A11" t="s">
        <v>126</v>
      </c>
      <c r="B11" t="s">
        <v>51</v>
      </c>
      <c r="C11">
        <v>2.87</v>
      </c>
    </row>
    <row r="12" spans="1:3">
      <c r="A12" t="s">
        <v>127</v>
      </c>
      <c r="B12" t="s">
        <v>51</v>
      </c>
      <c r="C12">
        <v>1.54</v>
      </c>
    </row>
    <row r="13" spans="1:3">
      <c r="A13" t="s">
        <v>128</v>
      </c>
      <c r="B13" t="s">
        <v>42</v>
      </c>
      <c r="C13">
        <v>5.18</v>
      </c>
    </row>
    <row r="14" spans="1:3">
      <c r="A14" t="s">
        <v>129</v>
      </c>
      <c r="B14" t="s">
        <v>51</v>
      </c>
      <c r="C14">
        <v>0.5</v>
      </c>
    </row>
    <row r="15" spans="1:3">
      <c r="A15" t="s">
        <v>130</v>
      </c>
      <c r="B15" t="s">
        <v>51</v>
      </c>
      <c r="C15">
        <v>0.81</v>
      </c>
    </row>
    <row r="16" spans="1:3">
      <c r="A16" t="s">
        <v>131</v>
      </c>
      <c r="B16" t="s">
        <v>42</v>
      </c>
      <c r="C16">
        <v>2.81</v>
      </c>
    </row>
    <row r="17" spans="1:3">
      <c r="A17" t="s">
        <v>132</v>
      </c>
      <c r="B17" t="s">
        <v>62</v>
      </c>
      <c r="C17">
        <v>18.25</v>
      </c>
    </row>
    <row r="18" spans="1:3">
      <c r="A18" t="s">
        <v>61</v>
      </c>
      <c r="B18" t="s">
        <v>62</v>
      </c>
      <c r="C18">
        <v>375</v>
      </c>
    </row>
    <row r="19" spans="1:3">
      <c r="A19" t="s">
        <v>133</v>
      </c>
      <c r="B19" t="s">
        <v>53</v>
      </c>
      <c r="C19">
        <v>3.1</v>
      </c>
    </row>
    <row r="20" spans="1:3">
      <c r="A20" t="s">
        <v>134</v>
      </c>
      <c r="B20" t="s">
        <v>53</v>
      </c>
      <c r="C20">
        <v>7.74</v>
      </c>
    </row>
    <row r="21" spans="1:3">
      <c r="A21" t="s">
        <v>135</v>
      </c>
      <c r="B21" t="s">
        <v>119</v>
      </c>
      <c r="C21">
        <v>28.07</v>
      </c>
    </row>
    <row r="22" spans="1:3">
      <c r="A22" t="s">
        <v>136</v>
      </c>
      <c r="B22" t="s">
        <v>42</v>
      </c>
      <c r="C22">
        <v>5.8</v>
      </c>
    </row>
    <row r="23" spans="1:3">
      <c r="A23" t="s">
        <v>137</v>
      </c>
      <c r="B23" t="s">
        <v>119</v>
      </c>
      <c r="C23">
        <v>33.25</v>
      </c>
    </row>
    <row r="24" spans="1:3">
      <c r="A24" t="s">
        <v>138</v>
      </c>
      <c r="B24" t="s">
        <v>51</v>
      </c>
      <c r="C24">
        <v>0.62</v>
      </c>
    </row>
    <row r="25" spans="1:3">
      <c r="A25" t="s">
        <v>139</v>
      </c>
      <c r="B25" t="s">
        <v>119</v>
      </c>
      <c r="C25">
        <v>148</v>
      </c>
    </row>
    <row r="26" spans="1:3">
      <c r="A26" t="s">
        <v>140</v>
      </c>
      <c r="B26" t="s">
        <v>51</v>
      </c>
      <c r="C26">
        <v>1.89</v>
      </c>
    </row>
    <row r="27" spans="1:3">
      <c r="A27" t="s">
        <v>141</v>
      </c>
      <c r="B27" t="s">
        <v>51</v>
      </c>
      <c r="C27">
        <v>3.2</v>
      </c>
    </row>
    <row r="28" spans="1:3">
      <c r="A28" t="s">
        <v>142</v>
      </c>
      <c r="B28" t="s">
        <v>119</v>
      </c>
      <c r="C28">
        <v>41.66</v>
      </c>
    </row>
    <row r="29" spans="1:3">
      <c r="A29" t="s">
        <v>143</v>
      </c>
      <c r="B29" t="s">
        <v>51</v>
      </c>
      <c r="C29">
        <v>1.17</v>
      </c>
    </row>
    <row r="30" spans="1:3">
      <c r="A30" t="s">
        <v>144</v>
      </c>
      <c r="B30" t="s">
        <v>51</v>
      </c>
      <c r="C30">
        <v>2.2200000000000002</v>
      </c>
    </row>
    <row r="31" spans="1:3">
      <c r="A31" t="s">
        <v>145</v>
      </c>
      <c r="B31" t="s">
        <v>51</v>
      </c>
      <c r="C31">
        <v>0.94</v>
      </c>
    </row>
    <row r="32" spans="1:3">
      <c r="A32" t="s">
        <v>146</v>
      </c>
      <c r="B32" t="s">
        <v>51</v>
      </c>
      <c r="C32">
        <v>1.8</v>
      </c>
    </row>
    <row r="33" spans="1:3">
      <c r="A33" t="s">
        <v>147</v>
      </c>
      <c r="B33" t="s">
        <v>51</v>
      </c>
      <c r="C33">
        <v>0.8</v>
      </c>
    </row>
    <row r="34" spans="1:3">
      <c r="A34" t="s">
        <v>52</v>
      </c>
      <c r="B34" t="s">
        <v>53</v>
      </c>
      <c r="C34">
        <v>6.84</v>
      </c>
    </row>
    <row r="35" spans="1:3">
      <c r="A35" t="s">
        <v>148</v>
      </c>
      <c r="B35" t="s">
        <v>51</v>
      </c>
      <c r="C35">
        <v>0.16</v>
      </c>
    </row>
    <row r="36" spans="1:3">
      <c r="A36" t="s">
        <v>149</v>
      </c>
      <c r="B36" t="s">
        <v>51</v>
      </c>
      <c r="C36">
        <v>1.41</v>
      </c>
    </row>
    <row r="37" spans="1:3">
      <c r="A37" t="s">
        <v>150</v>
      </c>
      <c r="B37" t="s">
        <v>51</v>
      </c>
      <c r="C37">
        <v>2.0499999999999998</v>
      </c>
    </row>
    <row r="38" spans="1:3">
      <c r="A38" t="s">
        <v>151</v>
      </c>
      <c r="B38" t="s">
        <v>51</v>
      </c>
      <c r="C38">
        <v>0.41</v>
      </c>
    </row>
    <row r="39" spans="1:3">
      <c r="A39" t="s">
        <v>152</v>
      </c>
      <c r="B39" t="s">
        <v>51</v>
      </c>
      <c r="C39">
        <v>1.48</v>
      </c>
    </row>
    <row r="40" spans="1:3">
      <c r="A40" t="s">
        <v>153</v>
      </c>
      <c r="B40" t="s">
        <v>51</v>
      </c>
      <c r="C40">
        <v>0.83</v>
      </c>
    </row>
    <row r="41" spans="1:3">
      <c r="A41" t="s">
        <v>154</v>
      </c>
      <c r="B41" t="s">
        <v>51</v>
      </c>
      <c r="C41">
        <v>0.35</v>
      </c>
    </row>
    <row r="42" spans="1:3">
      <c r="A42" t="s">
        <v>155</v>
      </c>
      <c r="B42" t="s">
        <v>51</v>
      </c>
      <c r="C42">
        <v>0.22</v>
      </c>
    </row>
    <row r="43" spans="1:3">
      <c r="A43" t="s">
        <v>156</v>
      </c>
      <c r="B43" t="s">
        <v>53</v>
      </c>
      <c r="C43">
        <v>2.39</v>
      </c>
    </row>
    <row r="44" spans="1:3">
      <c r="A44" t="s">
        <v>157</v>
      </c>
      <c r="B44" t="s">
        <v>51</v>
      </c>
      <c r="C44">
        <v>0.2</v>
      </c>
    </row>
    <row r="45" spans="1:3">
      <c r="A45" t="s">
        <v>50</v>
      </c>
      <c r="B45" t="s">
        <v>51</v>
      </c>
      <c r="C45">
        <v>30</v>
      </c>
    </row>
    <row r="46" spans="1:3">
      <c r="A46" t="s">
        <v>158</v>
      </c>
      <c r="B46" t="s">
        <v>51</v>
      </c>
      <c r="C46">
        <v>1.4</v>
      </c>
    </row>
    <row r="47" spans="1:3">
      <c r="A47" t="s">
        <v>159</v>
      </c>
      <c r="B47" t="s">
        <v>51</v>
      </c>
      <c r="C47">
        <v>0.38</v>
      </c>
    </row>
    <row r="48" spans="1:3">
      <c r="A48" t="s">
        <v>160</v>
      </c>
      <c r="B48" t="s">
        <v>51</v>
      </c>
      <c r="C48">
        <v>0.82</v>
      </c>
    </row>
    <row r="49" spans="1:3">
      <c r="A49" t="s">
        <v>63</v>
      </c>
      <c r="B49" t="s">
        <v>51</v>
      </c>
      <c r="C49">
        <v>2.02</v>
      </c>
    </row>
    <row r="50" spans="1:3">
      <c r="A50" t="s">
        <v>58</v>
      </c>
      <c r="B50" t="s">
        <v>42</v>
      </c>
      <c r="C50">
        <v>36</v>
      </c>
    </row>
    <row r="51" spans="1:3">
      <c r="A51" t="s">
        <v>56</v>
      </c>
      <c r="B51" t="s">
        <v>53</v>
      </c>
      <c r="C51">
        <v>15.62</v>
      </c>
    </row>
    <row r="52" spans="1:3">
      <c r="A52" t="s">
        <v>161</v>
      </c>
      <c r="B52" t="s">
        <v>51</v>
      </c>
      <c r="C52">
        <v>0.06</v>
      </c>
    </row>
    <row r="53" spans="1:3">
      <c r="A53" t="s">
        <v>162</v>
      </c>
      <c r="B53" t="s">
        <v>119</v>
      </c>
      <c r="C53">
        <v>60</v>
      </c>
    </row>
    <row r="54" spans="1:3">
      <c r="A54" t="s">
        <v>163</v>
      </c>
      <c r="B54" t="s">
        <v>51</v>
      </c>
      <c r="C54">
        <v>0.39</v>
      </c>
    </row>
    <row r="55" spans="1:3">
      <c r="A55" t="s">
        <v>164</v>
      </c>
      <c r="B55" t="s">
        <v>51</v>
      </c>
      <c r="C55">
        <v>3.16</v>
      </c>
    </row>
    <row r="56" spans="1:3">
      <c r="A56" t="s">
        <v>165</v>
      </c>
      <c r="B56" t="s">
        <v>51</v>
      </c>
      <c r="C56">
        <v>0.6</v>
      </c>
    </row>
    <row r="57" spans="1:3">
      <c r="A57" t="s">
        <v>166</v>
      </c>
      <c r="B57" t="s">
        <v>53</v>
      </c>
      <c r="C57">
        <v>9.6</v>
      </c>
    </row>
    <row r="58" spans="1:3">
      <c r="A58" t="s">
        <v>167</v>
      </c>
      <c r="B58" t="s">
        <v>51</v>
      </c>
      <c r="C58">
        <v>1.21</v>
      </c>
    </row>
    <row r="59" spans="1:3">
      <c r="A59" t="s">
        <v>168</v>
      </c>
      <c r="B59" t="s">
        <v>53</v>
      </c>
      <c r="C59">
        <v>288</v>
      </c>
    </row>
    <row r="60" spans="1:3">
      <c r="A60" t="s">
        <v>169</v>
      </c>
      <c r="B60" t="s">
        <v>62</v>
      </c>
      <c r="C60">
        <v>8.3800000000000008</v>
      </c>
    </row>
    <row r="61" spans="1:3">
      <c r="A61" t="s">
        <v>170</v>
      </c>
      <c r="B61" t="s">
        <v>53</v>
      </c>
      <c r="C61">
        <v>5.42</v>
      </c>
    </row>
    <row r="62" spans="1:3">
      <c r="A62" t="s">
        <v>171</v>
      </c>
      <c r="B62" t="s">
        <v>51</v>
      </c>
      <c r="C62">
        <v>1.45</v>
      </c>
    </row>
    <row r="63" spans="1:3">
      <c r="A63" t="s">
        <v>172</v>
      </c>
      <c r="B63" t="s">
        <v>42</v>
      </c>
      <c r="C63">
        <v>4.75</v>
      </c>
    </row>
    <row r="64" spans="1:3">
      <c r="A64" t="s">
        <v>173</v>
      </c>
      <c r="B64" t="s">
        <v>53</v>
      </c>
      <c r="C64">
        <v>9.69</v>
      </c>
    </row>
    <row r="65" spans="1:3">
      <c r="A65" t="s">
        <v>174</v>
      </c>
      <c r="B65" t="s">
        <v>119</v>
      </c>
      <c r="C65">
        <v>48.54</v>
      </c>
    </row>
    <row r="66" spans="1:3">
      <c r="A66" t="s">
        <v>175</v>
      </c>
      <c r="B66" t="s">
        <v>51</v>
      </c>
      <c r="C66">
        <v>1.58</v>
      </c>
    </row>
    <row r="67" spans="1:3">
      <c r="A67" t="s">
        <v>176</v>
      </c>
      <c r="B67" t="s">
        <v>51</v>
      </c>
      <c r="C67">
        <v>1.67</v>
      </c>
    </row>
    <row r="68" spans="1:3">
      <c r="A68" t="s">
        <v>177</v>
      </c>
      <c r="B68" t="s">
        <v>51</v>
      </c>
      <c r="C68">
        <v>1.19</v>
      </c>
    </row>
    <row r="69" spans="1:3">
      <c r="A69" t="s">
        <v>178</v>
      </c>
      <c r="B69" t="s">
        <v>51</v>
      </c>
      <c r="C69">
        <v>3.23</v>
      </c>
    </row>
    <row r="70" spans="1:3">
      <c r="A70" t="s">
        <v>179</v>
      </c>
      <c r="B70" t="s">
        <v>51</v>
      </c>
      <c r="C70">
        <v>0.92</v>
      </c>
    </row>
    <row r="71" spans="1:3">
      <c r="A71" t="s">
        <v>180</v>
      </c>
      <c r="B71" t="s">
        <v>51</v>
      </c>
      <c r="C71">
        <v>1.72</v>
      </c>
    </row>
    <row r="72" spans="1:3">
      <c r="A72" t="s">
        <v>181</v>
      </c>
      <c r="B72" t="s">
        <v>51</v>
      </c>
      <c r="C72">
        <v>0.66</v>
      </c>
    </row>
    <row r="73" spans="1:3">
      <c r="A73" t="s">
        <v>182</v>
      </c>
      <c r="B73" t="s">
        <v>51</v>
      </c>
      <c r="C73">
        <v>6.42</v>
      </c>
    </row>
    <row r="74" spans="1:3">
      <c r="A74" t="s">
        <v>183</v>
      </c>
      <c r="B74" t="s">
        <v>51</v>
      </c>
      <c r="C74">
        <v>0.62</v>
      </c>
    </row>
    <row r="75" spans="1:3">
      <c r="A75" t="s">
        <v>184</v>
      </c>
      <c r="B75" t="s">
        <v>51</v>
      </c>
      <c r="C75">
        <v>0.98</v>
      </c>
    </row>
    <row r="76" spans="1:3">
      <c r="A76" t="s">
        <v>185</v>
      </c>
      <c r="B76" t="s">
        <v>53</v>
      </c>
      <c r="C76">
        <v>7.56</v>
      </c>
    </row>
    <row r="77" spans="1:3">
      <c r="A77" t="s">
        <v>186</v>
      </c>
      <c r="B77" t="s">
        <v>51</v>
      </c>
      <c r="C77">
        <v>6.64</v>
      </c>
    </row>
    <row r="78" spans="1:3">
      <c r="A78" t="s">
        <v>60</v>
      </c>
      <c r="B78" t="s">
        <v>51</v>
      </c>
      <c r="C78">
        <v>15.62</v>
      </c>
    </row>
    <row r="79" spans="1:3">
      <c r="A79" t="s">
        <v>187</v>
      </c>
      <c r="B79" t="s">
        <v>51</v>
      </c>
      <c r="C79">
        <v>4.46</v>
      </c>
    </row>
    <row r="80" spans="1:3">
      <c r="A80" t="s">
        <v>188</v>
      </c>
      <c r="B80" t="s">
        <v>51</v>
      </c>
      <c r="C80">
        <v>0.38</v>
      </c>
    </row>
    <row r="81" spans="1:3">
      <c r="A81" t="s">
        <v>189</v>
      </c>
      <c r="B81" t="s">
        <v>51</v>
      </c>
      <c r="C81">
        <v>5.4</v>
      </c>
    </row>
    <row r="82" spans="1:3">
      <c r="A82" t="s">
        <v>190</v>
      </c>
      <c r="B82" t="s">
        <v>51</v>
      </c>
      <c r="C82">
        <v>16</v>
      </c>
    </row>
    <row r="83" spans="1:3">
      <c r="A83" t="s">
        <v>191</v>
      </c>
      <c r="B83" t="s">
        <v>53</v>
      </c>
      <c r="C83">
        <v>40.5</v>
      </c>
    </row>
    <row r="84" spans="1:3">
      <c r="A84" t="s">
        <v>55</v>
      </c>
      <c r="B84" t="s">
        <v>51</v>
      </c>
      <c r="C84">
        <v>5.9</v>
      </c>
    </row>
    <row r="85" spans="1:3">
      <c r="A85" t="s">
        <v>192</v>
      </c>
      <c r="B85" t="s">
        <v>51</v>
      </c>
      <c r="C85">
        <v>95.38</v>
      </c>
    </row>
    <row r="86" spans="1:3">
      <c r="A86" t="s">
        <v>193</v>
      </c>
      <c r="B86" t="s">
        <v>51</v>
      </c>
      <c r="C86">
        <v>1.1499999999999999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4B576-D42E-4BCE-A14F-28387823255D}">
  <dimension ref="A1:C23"/>
  <sheetViews>
    <sheetView workbookViewId="0">
      <selection sqref="A1:C23"/>
    </sheetView>
  </sheetViews>
  <sheetFormatPr baseColWidth="10" defaultColWidth="8.83203125" defaultRowHeight="15"/>
  <cols>
    <col min="1" max="1" width="23.1640625" bestFit="1" customWidth="1"/>
    <col min="2" max="2" width="6.83203125" bestFit="1" customWidth="1"/>
    <col min="3" max="3" width="14.1640625" bestFit="1" customWidth="1"/>
  </cols>
  <sheetData>
    <row r="1" spans="1:3">
      <c r="A1" t="s">
        <v>194</v>
      </c>
      <c r="B1" t="s">
        <v>33</v>
      </c>
      <c r="C1" t="s">
        <v>195</v>
      </c>
    </row>
    <row r="2" spans="1:3">
      <c r="A2" t="s">
        <v>196</v>
      </c>
      <c r="B2" t="s">
        <v>42</v>
      </c>
      <c r="C2">
        <v>0.23</v>
      </c>
    </row>
    <row r="3" spans="1:3">
      <c r="A3" t="s">
        <v>41</v>
      </c>
      <c r="B3" t="s">
        <v>42</v>
      </c>
      <c r="C3">
        <v>0.32</v>
      </c>
    </row>
    <row r="4" spans="1:3">
      <c r="A4" t="s">
        <v>69</v>
      </c>
      <c r="B4" t="s">
        <v>42</v>
      </c>
      <c r="C4">
        <v>0.32</v>
      </c>
    </row>
    <row r="5" spans="1:3">
      <c r="A5" t="s">
        <v>197</v>
      </c>
      <c r="B5" t="s">
        <v>42</v>
      </c>
      <c r="C5">
        <v>0.28000000000000003</v>
      </c>
    </row>
    <row r="6" spans="1:3">
      <c r="A6" t="s">
        <v>198</v>
      </c>
      <c r="B6" t="s">
        <v>119</v>
      </c>
      <c r="C6">
        <v>4.7</v>
      </c>
    </row>
    <row r="7" spans="1:3">
      <c r="A7" t="s">
        <v>199</v>
      </c>
      <c r="B7" t="s">
        <v>42</v>
      </c>
      <c r="C7">
        <v>10</v>
      </c>
    </row>
    <row r="8" spans="1:3">
      <c r="A8" t="s">
        <v>200</v>
      </c>
      <c r="B8" t="s">
        <v>42</v>
      </c>
      <c r="C8">
        <v>10.42</v>
      </c>
    </row>
    <row r="9" spans="1:3">
      <c r="A9" t="s">
        <v>201</v>
      </c>
      <c r="B9" t="s">
        <v>42</v>
      </c>
      <c r="C9">
        <v>0.42</v>
      </c>
    </row>
    <row r="10" spans="1:3">
      <c r="A10" t="s">
        <v>202</v>
      </c>
      <c r="B10" t="s">
        <v>203</v>
      </c>
      <c r="C10">
        <v>31.25</v>
      </c>
    </row>
    <row r="11" spans="1:3">
      <c r="A11" t="s">
        <v>204</v>
      </c>
      <c r="B11" t="s">
        <v>42</v>
      </c>
      <c r="C11">
        <v>0.39</v>
      </c>
    </row>
    <row r="12" spans="1:3">
      <c r="A12" t="s">
        <v>205</v>
      </c>
      <c r="B12" t="s">
        <v>203</v>
      </c>
      <c r="C12">
        <v>655</v>
      </c>
    </row>
    <row r="13" spans="1:3">
      <c r="A13" t="s">
        <v>206</v>
      </c>
      <c r="B13" t="s">
        <v>42</v>
      </c>
      <c r="C13">
        <v>0.17</v>
      </c>
    </row>
    <row r="14" spans="1:3">
      <c r="A14" t="s">
        <v>207</v>
      </c>
      <c r="B14" t="s">
        <v>203</v>
      </c>
      <c r="C14">
        <v>28</v>
      </c>
    </row>
    <row r="15" spans="1:3">
      <c r="A15" t="s">
        <v>208</v>
      </c>
      <c r="B15" t="s">
        <v>203</v>
      </c>
      <c r="C15">
        <v>55</v>
      </c>
    </row>
    <row r="16" spans="1:3">
      <c r="A16" t="s">
        <v>209</v>
      </c>
      <c r="B16" t="s">
        <v>42</v>
      </c>
      <c r="C16">
        <v>1.05</v>
      </c>
    </row>
    <row r="17" spans="1:3">
      <c r="A17" t="s">
        <v>210</v>
      </c>
      <c r="B17" t="s">
        <v>42</v>
      </c>
      <c r="C17">
        <v>0.22</v>
      </c>
    </row>
    <row r="18" spans="1:3">
      <c r="A18" t="s">
        <v>211</v>
      </c>
      <c r="B18" t="s">
        <v>42</v>
      </c>
      <c r="C18">
        <v>0.24</v>
      </c>
    </row>
    <row r="19" spans="1:3">
      <c r="A19" t="s">
        <v>212</v>
      </c>
      <c r="B19" t="s">
        <v>42</v>
      </c>
      <c r="C19">
        <v>0.38</v>
      </c>
    </row>
    <row r="20" spans="1:3">
      <c r="A20" t="s">
        <v>213</v>
      </c>
      <c r="B20" t="s">
        <v>42</v>
      </c>
      <c r="C20">
        <v>0.23</v>
      </c>
    </row>
    <row r="21" spans="1:3">
      <c r="A21" t="s">
        <v>214</v>
      </c>
      <c r="B21" t="s">
        <v>42</v>
      </c>
      <c r="C21">
        <v>1.04</v>
      </c>
    </row>
    <row r="22" spans="1:3">
      <c r="A22" t="s">
        <v>215</v>
      </c>
      <c r="B22" t="s">
        <v>42</v>
      </c>
      <c r="C22">
        <v>0.26</v>
      </c>
    </row>
    <row r="23" spans="1:3">
      <c r="A23" t="s">
        <v>216</v>
      </c>
      <c r="B23" t="s">
        <v>119</v>
      </c>
      <c r="C23">
        <v>1.8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B1D3D-2CD0-48AD-B193-268A22503985}">
  <dimension ref="A1:C13"/>
  <sheetViews>
    <sheetView workbookViewId="0">
      <selection sqref="A1:C13"/>
    </sheetView>
  </sheetViews>
  <sheetFormatPr baseColWidth="10" defaultColWidth="8.83203125" defaultRowHeight="15"/>
  <cols>
    <col min="1" max="1" width="13.83203125" bestFit="1" customWidth="1"/>
    <col min="2" max="2" width="6.83203125" bestFit="1" customWidth="1"/>
    <col min="3" max="3" width="12.5" bestFit="1" customWidth="1"/>
  </cols>
  <sheetData>
    <row r="1" spans="1:3">
      <c r="A1" t="s">
        <v>217</v>
      </c>
      <c r="B1" t="s">
        <v>33</v>
      </c>
      <c r="C1" t="s">
        <v>218</v>
      </c>
    </row>
    <row r="2" spans="1:3">
      <c r="A2" t="s">
        <v>219</v>
      </c>
      <c r="B2" t="s">
        <v>220</v>
      </c>
      <c r="C2">
        <v>8.5</v>
      </c>
    </row>
    <row r="3" spans="1:3">
      <c r="A3" t="s">
        <v>221</v>
      </c>
      <c r="B3" t="s">
        <v>220</v>
      </c>
      <c r="C3">
        <v>4.5</v>
      </c>
    </row>
    <row r="4" spans="1:3">
      <c r="A4" t="s">
        <v>222</v>
      </c>
      <c r="B4" t="s">
        <v>42</v>
      </c>
      <c r="C4">
        <v>0.68</v>
      </c>
    </row>
    <row r="5" spans="1:3">
      <c r="A5" t="s">
        <v>223</v>
      </c>
      <c r="B5" t="s">
        <v>42</v>
      </c>
      <c r="C5">
        <v>0.25</v>
      </c>
    </row>
    <row r="6" spans="1:3">
      <c r="A6" t="s">
        <v>224</v>
      </c>
      <c r="B6" t="s">
        <v>42</v>
      </c>
      <c r="C6">
        <v>1.7</v>
      </c>
    </row>
    <row r="7" spans="1:3">
      <c r="A7" t="s">
        <v>225</v>
      </c>
      <c r="B7" t="s">
        <v>220</v>
      </c>
      <c r="C7">
        <v>10</v>
      </c>
    </row>
    <row r="8" spans="1:3">
      <c r="A8" t="s">
        <v>226</v>
      </c>
      <c r="B8" t="s">
        <v>42</v>
      </c>
      <c r="C8">
        <v>1.56</v>
      </c>
    </row>
    <row r="9" spans="1:3">
      <c r="A9" t="s">
        <v>227</v>
      </c>
      <c r="B9" t="s">
        <v>42</v>
      </c>
      <c r="C9">
        <v>4</v>
      </c>
    </row>
    <row r="10" spans="1:3">
      <c r="A10" t="s">
        <v>228</v>
      </c>
      <c r="B10" t="s">
        <v>229</v>
      </c>
      <c r="C10">
        <v>0.75</v>
      </c>
    </row>
    <row r="11" spans="1:3">
      <c r="A11" t="s">
        <v>230</v>
      </c>
      <c r="B11" t="s">
        <v>42</v>
      </c>
      <c r="C11">
        <v>0.5</v>
      </c>
    </row>
    <row r="12" spans="1:3">
      <c r="A12" t="s">
        <v>231</v>
      </c>
      <c r="B12" t="s">
        <v>42</v>
      </c>
      <c r="C12">
        <v>0.55000000000000004</v>
      </c>
    </row>
    <row r="13" spans="1:3">
      <c r="A13" t="s">
        <v>106</v>
      </c>
      <c r="B13" t="s">
        <v>42</v>
      </c>
      <c r="C13">
        <v>0.31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B2143-7F54-405D-9FBE-2F0BD074FB78}">
  <dimension ref="A1:C50"/>
  <sheetViews>
    <sheetView workbookViewId="0">
      <selection sqref="A1:C50"/>
    </sheetView>
  </sheetViews>
  <sheetFormatPr baseColWidth="10" defaultColWidth="8.83203125" defaultRowHeight="15"/>
  <cols>
    <col min="1" max="1" width="34.1640625" bestFit="1" customWidth="1"/>
    <col min="2" max="2" width="12.83203125" bestFit="1" customWidth="1"/>
    <col min="3" max="3" width="13.83203125" bestFit="1" customWidth="1"/>
  </cols>
  <sheetData>
    <row r="1" spans="1:3">
      <c r="A1" t="s">
        <v>232</v>
      </c>
      <c r="B1" t="s">
        <v>33</v>
      </c>
      <c r="C1" t="s">
        <v>233</v>
      </c>
    </row>
    <row r="2" spans="1:3">
      <c r="A2" t="s">
        <v>234</v>
      </c>
      <c r="B2" t="s">
        <v>75</v>
      </c>
      <c r="C2">
        <v>1.55</v>
      </c>
    </row>
    <row r="3" spans="1:3">
      <c r="A3" t="s">
        <v>235</v>
      </c>
      <c r="B3" t="s">
        <v>75</v>
      </c>
      <c r="C3">
        <v>1.55</v>
      </c>
    </row>
    <row r="4" spans="1:3">
      <c r="A4" t="s">
        <v>236</v>
      </c>
      <c r="B4" t="s">
        <v>75</v>
      </c>
      <c r="C4">
        <v>1.6</v>
      </c>
    </row>
    <row r="5" spans="1:3">
      <c r="A5" t="s">
        <v>237</v>
      </c>
      <c r="B5" t="s">
        <v>75</v>
      </c>
      <c r="C5">
        <v>14.94</v>
      </c>
    </row>
    <row r="6" spans="1:3">
      <c r="A6" t="s">
        <v>238</v>
      </c>
      <c r="B6" t="s">
        <v>75</v>
      </c>
      <c r="C6">
        <v>1.2</v>
      </c>
    </row>
    <row r="7" spans="1:3">
      <c r="A7" t="s">
        <v>239</v>
      </c>
      <c r="B7" t="s">
        <v>42</v>
      </c>
      <c r="C7">
        <v>0.62</v>
      </c>
    </row>
    <row r="8" spans="1:3">
      <c r="A8" t="s">
        <v>240</v>
      </c>
      <c r="B8" t="s">
        <v>75</v>
      </c>
      <c r="C8">
        <v>1</v>
      </c>
    </row>
    <row r="9" spans="1:3">
      <c r="A9" t="s">
        <v>241</v>
      </c>
      <c r="B9" t="s">
        <v>242</v>
      </c>
      <c r="C9">
        <v>1</v>
      </c>
    </row>
    <row r="10" spans="1:3">
      <c r="A10" t="s">
        <v>243</v>
      </c>
      <c r="B10" t="s">
        <v>244</v>
      </c>
      <c r="C10">
        <v>0</v>
      </c>
    </row>
    <row r="11" spans="1:3">
      <c r="A11" t="s">
        <v>245</v>
      </c>
      <c r="B11" t="s">
        <v>42</v>
      </c>
      <c r="C11">
        <v>0.01</v>
      </c>
    </row>
    <row r="12" spans="1:3">
      <c r="A12" t="s">
        <v>246</v>
      </c>
      <c r="B12" t="s">
        <v>247</v>
      </c>
      <c r="C12">
        <v>3.75</v>
      </c>
    </row>
    <row r="13" spans="1:3">
      <c r="A13" t="s">
        <v>248</v>
      </c>
      <c r="B13" t="s">
        <v>247</v>
      </c>
      <c r="C13">
        <v>3.09</v>
      </c>
    </row>
    <row r="14" spans="1:3">
      <c r="A14" t="s">
        <v>95</v>
      </c>
      <c r="B14" t="s">
        <v>67</v>
      </c>
      <c r="C14">
        <v>125</v>
      </c>
    </row>
    <row r="15" spans="1:3">
      <c r="A15" t="s">
        <v>249</v>
      </c>
      <c r="B15" t="s">
        <v>119</v>
      </c>
      <c r="C15">
        <v>3.53</v>
      </c>
    </row>
    <row r="16" spans="1:3">
      <c r="A16" t="s">
        <v>250</v>
      </c>
      <c r="B16" t="s">
        <v>220</v>
      </c>
      <c r="C16">
        <v>0.28000000000000003</v>
      </c>
    </row>
    <row r="17" spans="1:3">
      <c r="A17" t="s">
        <v>251</v>
      </c>
      <c r="B17" t="s">
        <v>42</v>
      </c>
      <c r="C17">
        <v>0.02</v>
      </c>
    </row>
    <row r="18" spans="1:3">
      <c r="A18" t="s">
        <v>252</v>
      </c>
      <c r="B18" t="s">
        <v>253</v>
      </c>
      <c r="C18">
        <v>0.13</v>
      </c>
    </row>
    <row r="19" spans="1:3">
      <c r="A19" t="s">
        <v>254</v>
      </c>
      <c r="B19" t="s">
        <v>75</v>
      </c>
      <c r="C19">
        <v>85</v>
      </c>
    </row>
    <row r="20" spans="1:3">
      <c r="A20" t="s">
        <v>255</v>
      </c>
      <c r="B20" t="s">
        <v>256</v>
      </c>
      <c r="C20">
        <v>1000</v>
      </c>
    </row>
    <row r="21" spans="1:3">
      <c r="A21" t="s">
        <v>257</v>
      </c>
      <c r="B21" t="s">
        <v>258</v>
      </c>
      <c r="C21">
        <v>34</v>
      </c>
    </row>
    <row r="22" spans="1:3">
      <c r="A22" t="s">
        <v>93</v>
      </c>
      <c r="B22" t="s">
        <v>94</v>
      </c>
      <c r="C22">
        <v>0.09</v>
      </c>
    </row>
    <row r="23" spans="1:3">
      <c r="A23" t="s">
        <v>259</v>
      </c>
      <c r="B23" t="s">
        <v>89</v>
      </c>
      <c r="C23">
        <v>104.26</v>
      </c>
    </row>
    <row r="24" spans="1:3">
      <c r="A24" t="s">
        <v>260</v>
      </c>
      <c r="B24" t="s">
        <v>89</v>
      </c>
      <c r="C24">
        <v>6.94</v>
      </c>
    </row>
    <row r="25" spans="1:3">
      <c r="A25" t="s">
        <v>45</v>
      </c>
      <c r="B25" t="s">
        <v>261</v>
      </c>
      <c r="C25">
        <v>19.28</v>
      </c>
    </row>
    <row r="26" spans="1:3">
      <c r="A26" t="s">
        <v>262</v>
      </c>
    </row>
    <row r="27" spans="1:3">
      <c r="A27" t="s">
        <v>100</v>
      </c>
      <c r="B27" t="s">
        <v>94</v>
      </c>
      <c r="C27">
        <v>7.0000000000000007E-2</v>
      </c>
    </row>
    <row r="28" spans="1:3">
      <c r="A28" t="s">
        <v>263</v>
      </c>
      <c r="B28" t="s">
        <v>264</v>
      </c>
      <c r="C28">
        <v>3.55</v>
      </c>
    </row>
    <row r="29" spans="1:3">
      <c r="A29" t="s">
        <v>265</v>
      </c>
      <c r="B29" t="s">
        <v>42</v>
      </c>
      <c r="C29">
        <v>0.87</v>
      </c>
    </row>
    <row r="30" spans="1:3">
      <c r="A30" t="s">
        <v>266</v>
      </c>
      <c r="B30" t="s">
        <v>75</v>
      </c>
      <c r="C30">
        <v>2.2999999999999998</v>
      </c>
    </row>
    <row r="31" spans="1:3">
      <c r="A31" t="s">
        <v>267</v>
      </c>
      <c r="B31" t="s">
        <v>268</v>
      </c>
      <c r="C31">
        <v>150</v>
      </c>
    </row>
    <row r="32" spans="1:3">
      <c r="A32" t="s">
        <v>43</v>
      </c>
      <c r="B32" t="s">
        <v>269</v>
      </c>
      <c r="C32">
        <v>171</v>
      </c>
    </row>
    <row r="33" spans="1:3">
      <c r="A33" t="s">
        <v>270</v>
      </c>
      <c r="B33" t="s">
        <v>271</v>
      </c>
      <c r="C33">
        <v>214</v>
      </c>
    </row>
    <row r="34" spans="1:3">
      <c r="A34" t="s">
        <v>272</v>
      </c>
      <c r="B34" t="s">
        <v>258</v>
      </c>
      <c r="C34">
        <v>10</v>
      </c>
    </row>
    <row r="35" spans="1:3">
      <c r="A35" t="s">
        <v>273</v>
      </c>
      <c r="B35" t="s">
        <v>89</v>
      </c>
      <c r="C35">
        <v>7</v>
      </c>
    </row>
    <row r="36" spans="1:3">
      <c r="A36" t="s">
        <v>274</v>
      </c>
      <c r="B36" t="s">
        <v>119</v>
      </c>
      <c r="C36">
        <v>27.43</v>
      </c>
    </row>
    <row r="37" spans="1:3">
      <c r="A37" t="s">
        <v>275</v>
      </c>
      <c r="B37" t="s">
        <v>247</v>
      </c>
      <c r="C37">
        <v>12.69</v>
      </c>
    </row>
    <row r="38" spans="1:3">
      <c r="A38" t="s">
        <v>276</v>
      </c>
      <c r="B38" t="s">
        <v>42</v>
      </c>
      <c r="C38">
        <v>6.45</v>
      </c>
    </row>
    <row r="39" spans="1:3">
      <c r="A39" t="s">
        <v>277</v>
      </c>
      <c r="B39" t="s">
        <v>247</v>
      </c>
      <c r="C39">
        <v>90.71</v>
      </c>
    </row>
    <row r="40" spans="1:3">
      <c r="A40" t="s">
        <v>278</v>
      </c>
      <c r="B40" t="s">
        <v>269</v>
      </c>
      <c r="C40">
        <v>325.95</v>
      </c>
    </row>
    <row r="41" spans="1:3">
      <c r="A41" t="s">
        <v>279</v>
      </c>
      <c r="B41" t="s">
        <v>247</v>
      </c>
      <c r="C41">
        <v>250</v>
      </c>
    </row>
    <row r="42" spans="1:3">
      <c r="A42" t="s">
        <v>280</v>
      </c>
      <c r="B42" t="s">
        <v>75</v>
      </c>
      <c r="C42">
        <v>15</v>
      </c>
    </row>
    <row r="43" spans="1:3">
      <c r="A43" t="s">
        <v>281</v>
      </c>
      <c r="B43" t="s">
        <v>75</v>
      </c>
      <c r="C43">
        <v>13.5</v>
      </c>
    </row>
    <row r="44" spans="1:3">
      <c r="A44" t="s">
        <v>282</v>
      </c>
      <c r="B44" t="s">
        <v>247</v>
      </c>
      <c r="C44">
        <v>0.42</v>
      </c>
    </row>
    <row r="45" spans="1:3">
      <c r="A45" t="s">
        <v>283</v>
      </c>
      <c r="B45" t="s">
        <v>284</v>
      </c>
      <c r="C45">
        <v>290</v>
      </c>
    </row>
    <row r="46" spans="1:3">
      <c r="A46" t="s">
        <v>285</v>
      </c>
      <c r="B46" t="s">
        <v>75</v>
      </c>
      <c r="C46">
        <v>0.35</v>
      </c>
    </row>
    <row r="47" spans="1:3">
      <c r="A47" t="s">
        <v>286</v>
      </c>
      <c r="B47" t="s">
        <v>75</v>
      </c>
      <c r="C47">
        <v>0.25</v>
      </c>
    </row>
    <row r="48" spans="1:3">
      <c r="A48" t="s">
        <v>48</v>
      </c>
      <c r="B48" t="s">
        <v>49</v>
      </c>
      <c r="C48">
        <v>5.5</v>
      </c>
    </row>
    <row r="49" spans="1:3">
      <c r="A49" t="s">
        <v>287</v>
      </c>
      <c r="B49" t="s">
        <v>75</v>
      </c>
      <c r="C49">
        <v>1.1499999999999999</v>
      </c>
    </row>
    <row r="50" spans="1:3">
      <c r="A50" t="s">
        <v>288</v>
      </c>
      <c r="B50" t="s">
        <v>75</v>
      </c>
      <c r="C50">
        <v>0.6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ED6A7-D9C2-4766-A983-7FC180E23124}">
  <dimension ref="A1:O514"/>
  <sheetViews>
    <sheetView workbookViewId="0">
      <selection sqref="A1:O514"/>
    </sheetView>
  </sheetViews>
  <sheetFormatPr baseColWidth="10" defaultColWidth="8.83203125" defaultRowHeight="15"/>
  <cols>
    <col min="1" max="1" width="48.83203125" bestFit="1" customWidth="1"/>
    <col min="2" max="2" width="18.33203125" bestFit="1" customWidth="1"/>
    <col min="3" max="3" width="17.1640625" bestFit="1" customWidth="1"/>
    <col min="4" max="4" width="17.5" bestFit="1" customWidth="1"/>
    <col min="5" max="5" width="19" bestFit="1" customWidth="1"/>
    <col min="6" max="6" width="16.1640625" bestFit="1" customWidth="1"/>
    <col min="7" max="7" width="14.6640625" bestFit="1" customWidth="1"/>
    <col min="8" max="8" width="20.1640625" bestFit="1" customWidth="1"/>
    <col min="9" max="9" width="19.83203125" bestFit="1" customWidth="1"/>
    <col min="10" max="10" width="20.5" bestFit="1" customWidth="1"/>
    <col min="11" max="11" width="21.5" bestFit="1" customWidth="1"/>
    <col min="12" max="12" width="20.5" bestFit="1" customWidth="1"/>
    <col min="13" max="13" width="19.83203125" bestFit="1" customWidth="1"/>
    <col min="14" max="14" width="20.5" bestFit="1" customWidth="1"/>
    <col min="15" max="15" width="19.83203125" bestFit="1" customWidth="1"/>
  </cols>
  <sheetData>
    <row r="1" spans="1:15">
      <c r="A1" t="s">
        <v>289</v>
      </c>
      <c r="B1" t="s">
        <v>290</v>
      </c>
      <c r="C1" t="s">
        <v>291</v>
      </c>
      <c r="D1" t="s">
        <v>292</v>
      </c>
      <c r="E1" t="s">
        <v>293</v>
      </c>
      <c r="F1" t="s">
        <v>294</v>
      </c>
      <c r="G1" t="s">
        <v>295</v>
      </c>
      <c r="H1" t="s">
        <v>296</v>
      </c>
      <c r="I1" t="s">
        <v>297</v>
      </c>
      <c r="J1" t="s">
        <v>298</v>
      </c>
      <c r="K1" t="s">
        <v>299</v>
      </c>
      <c r="L1" t="s">
        <v>300</v>
      </c>
      <c r="M1" t="s">
        <v>301</v>
      </c>
      <c r="N1" t="s">
        <v>302</v>
      </c>
      <c r="O1" t="s">
        <v>303</v>
      </c>
    </row>
    <row r="2" spans="1:15">
      <c r="A2" t="s">
        <v>304</v>
      </c>
      <c r="B2">
        <v>28800</v>
      </c>
      <c r="C2">
        <v>150</v>
      </c>
      <c r="D2">
        <v>8</v>
      </c>
      <c r="E2">
        <v>0.08</v>
      </c>
      <c r="F2">
        <v>1.76</v>
      </c>
      <c r="G2">
        <v>3.13</v>
      </c>
      <c r="H2">
        <v>1.5</v>
      </c>
      <c r="I2">
        <v>0.75</v>
      </c>
      <c r="J2">
        <v>2.25</v>
      </c>
      <c r="K2">
        <v>7.16</v>
      </c>
      <c r="L2">
        <v>2.11</v>
      </c>
      <c r="M2">
        <v>5.86</v>
      </c>
      <c r="N2">
        <v>7.97</v>
      </c>
      <c r="O2">
        <v>15.14</v>
      </c>
    </row>
    <row r="3" spans="1:15">
      <c r="A3" t="s">
        <v>305</v>
      </c>
      <c r="B3">
        <v>31100</v>
      </c>
      <c r="C3">
        <v>150</v>
      </c>
      <c r="D3">
        <v>8</v>
      </c>
      <c r="E3">
        <v>0.05</v>
      </c>
      <c r="F3">
        <v>1.1599999999999999</v>
      </c>
      <c r="G3">
        <v>2.0499999999999998</v>
      </c>
      <c r="H3">
        <v>1.07</v>
      </c>
      <c r="I3">
        <v>0.49</v>
      </c>
      <c r="J3">
        <v>1.56</v>
      </c>
      <c r="K3">
        <v>4.79</v>
      </c>
      <c r="L3">
        <v>1.5</v>
      </c>
      <c r="M3">
        <v>3.86</v>
      </c>
      <c r="N3">
        <v>5.36</v>
      </c>
      <c r="O3">
        <v>10.15</v>
      </c>
    </row>
    <row r="4" spans="1:15">
      <c r="A4" t="s">
        <v>306</v>
      </c>
      <c r="B4">
        <v>25400</v>
      </c>
      <c r="C4">
        <v>150</v>
      </c>
      <c r="D4">
        <v>8</v>
      </c>
      <c r="E4">
        <v>0.15</v>
      </c>
      <c r="F4">
        <v>3.47</v>
      </c>
      <c r="G4">
        <v>4.0999999999999996</v>
      </c>
      <c r="H4">
        <v>2.61</v>
      </c>
      <c r="I4">
        <v>0.82</v>
      </c>
      <c r="J4">
        <v>3.43</v>
      </c>
      <c r="K4">
        <v>11.02</v>
      </c>
      <c r="L4">
        <v>3.67</v>
      </c>
      <c r="M4">
        <v>6.18</v>
      </c>
      <c r="N4">
        <v>9.85</v>
      </c>
      <c r="O4">
        <v>20.89</v>
      </c>
    </row>
    <row r="5" spans="1:15">
      <c r="A5" t="s">
        <v>307</v>
      </c>
      <c r="B5">
        <v>25300</v>
      </c>
      <c r="C5">
        <v>150</v>
      </c>
      <c r="D5">
        <v>8</v>
      </c>
      <c r="E5">
        <v>0.13</v>
      </c>
      <c r="F5">
        <v>2.94</v>
      </c>
      <c r="G5">
        <v>3.94</v>
      </c>
      <c r="H5">
        <v>2.2000000000000002</v>
      </c>
      <c r="I5">
        <v>0.82</v>
      </c>
      <c r="J5">
        <v>3.02</v>
      </c>
      <c r="K5">
        <v>9.91</v>
      </c>
      <c r="L5">
        <v>3.1</v>
      </c>
      <c r="M5">
        <v>6.36</v>
      </c>
      <c r="N5">
        <v>9.4600000000000009</v>
      </c>
      <c r="O5">
        <v>19.37</v>
      </c>
    </row>
    <row r="6" spans="1:15">
      <c r="A6" t="s">
        <v>308</v>
      </c>
      <c r="B6">
        <v>25300</v>
      </c>
      <c r="C6">
        <v>150</v>
      </c>
      <c r="D6">
        <v>8</v>
      </c>
      <c r="E6">
        <v>0.1</v>
      </c>
      <c r="F6">
        <v>2.3199999999999998</v>
      </c>
      <c r="G6">
        <v>3.11</v>
      </c>
      <c r="H6">
        <v>1.74</v>
      </c>
      <c r="I6">
        <v>0.64</v>
      </c>
      <c r="J6">
        <v>2.38</v>
      </c>
      <c r="K6">
        <v>7.82</v>
      </c>
      <c r="L6">
        <v>2.44</v>
      </c>
      <c r="M6">
        <v>5.0199999999999996</v>
      </c>
      <c r="N6">
        <v>7.46</v>
      </c>
      <c r="O6">
        <v>15.29</v>
      </c>
    </row>
    <row r="7" spans="1:15">
      <c r="A7" t="s">
        <v>309</v>
      </c>
      <c r="B7">
        <v>26300</v>
      </c>
      <c r="C7">
        <v>150</v>
      </c>
      <c r="D7">
        <v>8</v>
      </c>
      <c r="E7">
        <v>0.1</v>
      </c>
      <c r="F7">
        <v>2.2000000000000002</v>
      </c>
      <c r="G7">
        <v>3.3</v>
      </c>
      <c r="H7">
        <v>1.72</v>
      </c>
      <c r="I7">
        <v>0.75</v>
      </c>
      <c r="J7">
        <v>2.4700000000000002</v>
      </c>
      <c r="K7">
        <v>7.98</v>
      </c>
      <c r="L7">
        <v>2.41</v>
      </c>
      <c r="M7">
        <v>5.83</v>
      </c>
      <c r="N7">
        <v>8.24</v>
      </c>
      <c r="O7">
        <v>16.239999999999998</v>
      </c>
    </row>
    <row r="8" spans="1:15">
      <c r="A8" t="s">
        <v>310</v>
      </c>
      <c r="B8">
        <v>29500</v>
      </c>
      <c r="C8">
        <v>150</v>
      </c>
      <c r="D8">
        <v>8</v>
      </c>
      <c r="E8">
        <v>0.08</v>
      </c>
      <c r="F8">
        <v>1.74</v>
      </c>
      <c r="G8">
        <v>2.61</v>
      </c>
      <c r="H8">
        <v>1.52</v>
      </c>
      <c r="I8">
        <v>0.59</v>
      </c>
      <c r="J8">
        <v>2.11</v>
      </c>
      <c r="K8">
        <v>6.48</v>
      </c>
      <c r="L8">
        <v>2.14</v>
      </c>
      <c r="M8">
        <v>4.6100000000000003</v>
      </c>
      <c r="N8">
        <v>6.75</v>
      </c>
      <c r="O8">
        <v>13.24</v>
      </c>
    </row>
    <row r="9" spans="1:15">
      <c r="A9" t="s">
        <v>311</v>
      </c>
      <c r="B9">
        <v>32900</v>
      </c>
      <c r="C9">
        <v>150</v>
      </c>
      <c r="D9">
        <v>8</v>
      </c>
      <c r="E9">
        <v>0.05</v>
      </c>
      <c r="F9">
        <v>1.1599999999999999</v>
      </c>
      <c r="G9">
        <v>1.73</v>
      </c>
      <c r="H9">
        <v>1.1299999999999999</v>
      </c>
      <c r="I9">
        <v>0.39</v>
      </c>
      <c r="J9">
        <v>1.52</v>
      </c>
      <c r="K9">
        <v>4.43</v>
      </c>
      <c r="L9">
        <v>1.59</v>
      </c>
      <c r="M9">
        <v>3.07</v>
      </c>
      <c r="N9">
        <v>4.66</v>
      </c>
      <c r="O9">
        <v>9.09</v>
      </c>
    </row>
    <row r="10" spans="1:15">
      <c r="A10" t="s">
        <v>312</v>
      </c>
      <c r="B10">
        <v>48500</v>
      </c>
      <c r="C10">
        <v>150</v>
      </c>
      <c r="D10">
        <v>8</v>
      </c>
      <c r="E10">
        <v>0.2</v>
      </c>
      <c r="F10">
        <v>5.48</v>
      </c>
      <c r="G10">
        <v>4.67</v>
      </c>
      <c r="H10">
        <v>3.69</v>
      </c>
      <c r="I10">
        <v>0.85</v>
      </c>
      <c r="J10">
        <v>4.54</v>
      </c>
      <c r="K10">
        <v>14.71</v>
      </c>
      <c r="L10">
        <v>8.91</v>
      </c>
      <c r="M10">
        <v>6.43</v>
      </c>
      <c r="N10">
        <v>15.34</v>
      </c>
      <c r="O10">
        <v>30.06</v>
      </c>
    </row>
    <row r="11" spans="1:15">
      <c r="A11" t="s">
        <v>313</v>
      </c>
      <c r="B11">
        <v>57200</v>
      </c>
      <c r="C11">
        <v>150</v>
      </c>
      <c r="D11">
        <v>8</v>
      </c>
      <c r="E11">
        <v>0.17</v>
      </c>
      <c r="F11">
        <v>4.5599999999999996</v>
      </c>
      <c r="G11">
        <v>3.89</v>
      </c>
      <c r="H11">
        <v>3.62</v>
      </c>
      <c r="I11">
        <v>0.71</v>
      </c>
      <c r="J11">
        <v>4.33</v>
      </c>
      <c r="K11">
        <v>12.81</v>
      </c>
      <c r="L11">
        <v>8.76</v>
      </c>
      <c r="M11">
        <v>5.36</v>
      </c>
      <c r="N11">
        <v>14.12</v>
      </c>
      <c r="O11">
        <v>26.93</v>
      </c>
    </row>
    <row r="12" spans="1:15">
      <c r="A12" t="s">
        <v>314</v>
      </c>
      <c r="B12">
        <v>52600</v>
      </c>
      <c r="C12">
        <v>150</v>
      </c>
      <c r="D12">
        <v>8</v>
      </c>
      <c r="E12">
        <v>0.14000000000000001</v>
      </c>
      <c r="F12">
        <v>3.65</v>
      </c>
      <c r="G12">
        <v>3.59</v>
      </c>
      <c r="H12">
        <v>2.67</v>
      </c>
      <c r="I12">
        <v>0.72</v>
      </c>
      <c r="J12">
        <v>3.39</v>
      </c>
      <c r="K12">
        <v>10.64</v>
      </c>
      <c r="L12">
        <v>6.44</v>
      </c>
      <c r="M12">
        <v>5.41</v>
      </c>
      <c r="N12">
        <v>11.85</v>
      </c>
      <c r="O12">
        <v>22.5</v>
      </c>
    </row>
    <row r="13" spans="1:15">
      <c r="A13" t="s">
        <v>315</v>
      </c>
      <c r="B13">
        <v>59300</v>
      </c>
      <c r="C13">
        <v>150</v>
      </c>
      <c r="D13">
        <v>8</v>
      </c>
      <c r="E13">
        <v>0.1</v>
      </c>
      <c r="F13">
        <v>2.74</v>
      </c>
      <c r="G13">
        <v>3.05</v>
      </c>
      <c r="H13">
        <v>2.25</v>
      </c>
      <c r="I13">
        <v>0.63</v>
      </c>
      <c r="J13">
        <v>2.88</v>
      </c>
      <c r="K13">
        <v>8.69</v>
      </c>
      <c r="L13">
        <v>5.45</v>
      </c>
      <c r="M13">
        <v>4.93</v>
      </c>
      <c r="N13">
        <v>10.38</v>
      </c>
      <c r="O13">
        <v>19.07</v>
      </c>
    </row>
    <row r="14" spans="1:15">
      <c r="A14" t="s">
        <v>316</v>
      </c>
      <c r="B14">
        <v>86100</v>
      </c>
      <c r="C14">
        <v>150</v>
      </c>
      <c r="D14">
        <v>8</v>
      </c>
      <c r="E14">
        <v>0.08</v>
      </c>
      <c r="F14">
        <v>2.2799999999999998</v>
      </c>
      <c r="G14">
        <v>2.84</v>
      </c>
      <c r="H14">
        <v>2.73</v>
      </c>
      <c r="I14">
        <v>0.65</v>
      </c>
      <c r="J14">
        <v>3.38</v>
      </c>
      <c r="K14">
        <v>8.51</v>
      </c>
      <c r="L14">
        <v>6.59</v>
      </c>
      <c r="M14">
        <v>5.03</v>
      </c>
      <c r="N14">
        <v>11.62</v>
      </c>
      <c r="O14">
        <v>20.14</v>
      </c>
    </row>
    <row r="15" spans="1:15">
      <c r="A15" t="s">
        <v>317</v>
      </c>
      <c r="B15">
        <v>102000</v>
      </c>
      <c r="C15">
        <v>150</v>
      </c>
      <c r="D15">
        <v>8</v>
      </c>
      <c r="E15">
        <v>7.0000000000000007E-2</v>
      </c>
      <c r="F15">
        <v>1.82</v>
      </c>
      <c r="G15">
        <v>2.69</v>
      </c>
      <c r="H15">
        <v>2.58</v>
      </c>
      <c r="I15">
        <v>0.65</v>
      </c>
      <c r="J15">
        <v>3.23</v>
      </c>
      <c r="K15">
        <v>7.76</v>
      </c>
      <c r="L15">
        <v>6.24</v>
      </c>
      <c r="M15">
        <v>5.05</v>
      </c>
      <c r="N15">
        <v>11.29</v>
      </c>
      <c r="O15">
        <v>19.07</v>
      </c>
    </row>
    <row r="16" spans="1:15">
      <c r="A16" t="s">
        <v>318</v>
      </c>
      <c r="B16">
        <v>120000</v>
      </c>
      <c r="C16">
        <v>150</v>
      </c>
      <c r="D16">
        <v>8</v>
      </c>
      <c r="E16">
        <v>0.06</v>
      </c>
      <c r="F16">
        <v>1.56</v>
      </c>
      <c r="G16">
        <v>2.31</v>
      </c>
      <c r="H16">
        <v>2.61</v>
      </c>
      <c r="I16">
        <v>0.56000000000000005</v>
      </c>
      <c r="J16">
        <v>3.17</v>
      </c>
      <c r="K16">
        <v>7.04</v>
      </c>
      <c r="L16">
        <v>6.3</v>
      </c>
      <c r="M16">
        <v>4.33</v>
      </c>
      <c r="N16">
        <v>10.63</v>
      </c>
      <c r="O16">
        <v>17.68</v>
      </c>
    </row>
    <row r="17" spans="1:15">
      <c r="A17" t="s">
        <v>319</v>
      </c>
      <c r="B17">
        <v>57000</v>
      </c>
      <c r="C17">
        <v>150</v>
      </c>
      <c r="D17">
        <v>8</v>
      </c>
      <c r="E17">
        <v>0.06</v>
      </c>
      <c r="F17">
        <v>1.69</v>
      </c>
      <c r="G17">
        <v>2.5</v>
      </c>
      <c r="H17">
        <v>1.34</v>
      </c>
      <c r="I17">
        <v>0.6</v>
      </c>
      <c r="J17">
        <v>1.94</v>
      </c>
      <c r="K17">
        <v>6.15</v>
      </c>
      <c r="L17">
        <v>3.24</v>
      </c>
      <c r="M17">
        <v>4.6900000000000004</v>
      </c>
      <c r="N17">
        <v>7.93</v>
      </c>
      <c r="O17">
        <v>14.09</v>
      </c>
    </row>
    <row r="18" spans="1:15">
      <c r="A18" t="s">
        <v>320</v>
      </c>
      <c r="B18">
        <v>42700</v>
      </c>
      <c r="C18">
        <v>150</v>
      </c>
      <c r="D18">
        <v>8</v>
      </c>
      <c r="E18">
        <v>0.19</v>
      </c>
      <c r="F18">
        <v>5.09</v>
      </c>
      <c r="G18">
        <v>4.34</v>
      </c>
      <c r="H18">
        <v>3.01</v>
      </c>
      <c r="I18">
        <v>0.79</v>
      </c>
      <c r="J18">
        <v>3.8</v>
      </c>
      <c r="K18">
        <v>13.24</v>
      </c>
      <c r="L18">
        <v>7.28</v>
      </c>
      <c r="M18">
        <v>5.97</v>
      </c>
      <c r="N18">
        <v>13.25</v>
      </c>
      <c r="O18">
        <v>26.51</v>
      </c>
    </row>
    <row r="19" spans="1:15">
      <c r="A19" t="s">
        <v>321</v>
      </c>
      <c r="B19">
        <v>51400</v>
      </c>
      <c r="C19">
        <v>150</v>
      </c>
      <c r="D19">
        <v>8</v>
      </c>
      <c r="E19">
        <v>0.16</v>
      </c>
      <c r="F19">
        <v>4.24</v>
      </c>
      <c r="G19">
        <v>3.61</v>
      </c>
      <c r="H19">
        <v>3.02</v>
      </c>
      <c r="I19">
        <v>0.66</v>
      </c>
      <c r="J19">
        <v>3.68</v>
      </c>
      <c r="K19">
        <v>11.55</v>
      </c>
      <c r="L19">
        <v>7.31</v>
      </c>
      <c r="M19">
        <v>4.97</v>
      </c>
      <c r="N19">
        <v>12.28</v>
      </c>
      <c r="O19">
        <v>23.84</v>
      </c>
    </row>
    <row r="20" spans="1:15">
      <c r="A20" t="s">
        <v>322</v>
      </c>
      <c r="B20">
        <v>46800</v>
      </c>
      <c r="C20">
        <v>150</v>
      </c>
      <c r="D20">
        <v>8</v>
      </c>
      <c r="E20">
        <v>0.12</v>
      </c>
      <c r="F20">
        <v>3.39</v>
      </c>
      <c r="G20">
        <v>3.33</v>
      </c>
      <c r="H20">
        <v>2.2000000000000002</v>
      </c>
      <c r="I20">
        <v>0.67</v>
      </c>
      <c r="J20">
        <v>2.87</v>
      </c>
      <c r="K20">
        <v>9.61</v>
      </c>
      <c r="L20">
        <v>5.32</v>
      </c>
      <c r="M20">
        <v>5.03</v>
      </c>
      <c r="N20">
        <v>10.35</v>
      </c>
      <c r="O20">
        <v>19.96</v>
      </c>
    </row>
    <row r="21" spans="1:15">
      <c r="A21" t="s">
        <v>323</v>
      </c>
      <c r="B21">
        <v>53500</v>
      </c>
      <c r="C21">
        <v>150</v>
      </c>
      <c r="D21">
        <v>8</v>
      </c>
      <c r="E21">
        <v>0.09</v>
      </c>
      <c r="F21">
        <v>2.54</v>
      </c>
      <c r="G21">
        <v>2.83</v>
      </c>
      <c r="H21">
        <v>1.89</v>
      </c>
      <c r="I21">
        <v>0.59</v>
      </c>
      <c r="J21">
        <v>2.48</v>
      </c>
      <c r="K21">
        <v>7.86</v>
      </c>
      <c r="L21">
        <v>4.5599999999999996</v>
      </c>
      <c r="M21">
        <v>4.58</v>
      </c>
      <c r="N21">
        <v>9.14</v>
      </c>
      <c r="O21">
        <v>17.010000000000002</v>
      </c>
    </row>
    <row r="22" spans="1:15">
      <c r="A22" t="s">
        <v>324</v>
      </c>
      <c r="B22">
        <v>80300</v>
      </c>
      <c r="C22">
        <v>150</v>
      </c>
      <c r="D22">
        <v>8</v>
      </c>
      <c r="E22">
        <v>0.08</v>
      </c>
      <c r="F22">
        <v>2.12</v>
      </c>
      <c r="G22">
        <v>2.64</v>
      </c>
      <c r="H22">
        <v>2.36</v>
      </c>
      <c r="I22">
        <v>0.6</v>
      </c>
      <c r="J22">
        <v>2.96</v>
      </c>
      <c r="K22">
        <v>7.73</v>
      </c>
      <c r="L22">
        <v>5.71</v>
      </c>
      <c r="M22">
        <v>4.67</v>
      </c>
      <c r="N22">
        <v>10.38</v>
      </c>
      <c r="O22">
        <v>18.11</v>
      </c>
    </row>
    <row r="23" spans="1:15">
      <c r="A23" t="s">
        <v>325</v>
      </c>
      <c r="B23">
        <v>96600</v>
      </c>
      <c r="C23">
        <v>150</v>
      </c>
      <c r="D23">
        <v>8</v>
      </c>
      <c r="E23">
        <v>0.06</v>
      </c>
      <c r="F23">
        <v>1.69</v>
      </c>
      <c r="G23">
        <v>2.5</v>
      </c>
      <c r="H23">
        <v>2.27</v>
      </c>
      <c r="I23">
        <v>0.6</v>
      </c>
      <c r="J23">
        <v>2.87</v>
      </c>
      <c r="K23">
        <v>7.08</v>
      </c>
      <c r="L23">
        <v>5.49</v>
      </c>
      <c r="M23">
        <v>4.6900000000000004</v>
      </c>
      <c r="N23">
        <v>10.18</v>
      </c>
      <c r="O23">
        <v>17.27</v>
      </c>
    </row>
    <row r="24" spans="1:15">
      <c r="A24" t="s">
        <v>326</v>
      </c>
      <c r="B24">
        <v>114000</v>
      </c>
      <c r="C24">
        <v>150</v>
      </c>
      <c r="D24">
        <v>8</v>
      </c>
      <c r="E24">
        <v>0.05</v>
      </c>
      <c r="F24">
        <v>1.45</v>
      </c>
      <c r="G24">
        <v>2.14</v>
      </c>
      <c r="H24">
        <v>2.2999999999999998</v>
      </c>
      <c r="I24">
        <v>0.52</v>
      </c>
      <c r="J24">
        <v>2.82</v>
      </c>
      <c r="K24">
        <v>6.42</v>
      </c>
      <c r="L24">
        <v>5.56</v>
      </c>
      <c r="M24">
        <v>4.0199999999999996</v>
      </c>
      <c r="N24">
        <v>9.58</v>
      </c>
      <c r="O24">
        <v>16</v>
      </c>
    </row>
    <row r="25" spans="1:15">
      <c r="A25" t="s">
        <v>327</v>
      </c>
      <c r="B25">
        <v>42400</v>
      </c>
      <c r="C25">
        <v>150</v>
      </c>
      <c r="D25">
        <v>8</v>
      </c>
      <c r="E25">
        <v>0.23</v>
      </c>
      <c r="F25">
        <v>6.36</v>
      </c>
      <c r="G25">
        <v>5.42</v>
      </c>
      <c r="H25">
        <v>3.74</v>
      </c>
      <c r="I25">
        <v>0.99</v>
      </c>
      <c r="J25">
        <v>4.7300000000000004</v>
      </c>
      <c r="K25">
        <v>16.53</v>
      </c>
      <c r="L25">
        <v>9.0399999999999991</v>
      </c>
      <c r="M25">
        <v>7.46</v>
      </c>
      <c r="N25">
        <v>16.5</v>
      </c>
      <c r="O25">
        <v>33.04</v>
      </c>
    </row>
    <row r="26" spans="1:15">
      <c r="A26" t="s">
        <v>328</v>
      </c>
      <c r="B26">
        <v>57200</v>
      </c>
      <c r="C26">
        <v>150</v>
      </c>
      <c r="D26">
        <v>8</v>
      </c>
      <c r="E26">
        <v>0.16</v>
      </c>
      <c r="F26">
        <v>4.41</v>
      </c>
      <c r="G26">
        <v>3.76</v>
      </c>
      <c r="H26">
        <v>3.51</v>
      </c>
      <c r="I26">
        <v>0.69</v>
      </c>
      <c r="J26">
        <v>4.2</v>
      </c>
      <c r="K26">
        <v>12.39</v>
      </c>
      <c r="L26">
        <v>8.4700000000000006</v>
      </c>
      <c r="M26">
        <v>5.18</v>
      </c>
      <c r="N26">
        <v>13.65</v>
      </c>
      <c r="O26">
        <v>26.05</v>
      </c>
    </row>
    <row r="27" spans="1:15">
      <c r="A27" t="s">
        <v>329</v>
      </c>
      <c r="B27">
        <v>73300</v>
      </c>
      <c r="C27">
        <v>150</v>
      </c>
      <c r="D27">
        <v>8</v>
      </c>
      <c r="E27">
        <v>0.13</v>
      </c>
      <c r="F27">
        <v>3.53</v>
      </c>
      <c r="G27">
        <v>3.47</v>
      </c>
      <c r="H27">
        <v>3.59</v>
      </c>
      <c r="I27">
        <v>0.69</v>
      </c>
      <c r="J27">
        <v>4.28</v>
      </c>
      <c r="K27">
        <v>11.31</v>
      </c>
      <c r="L27">
        <v>8.68</v>
      </c>
      <c r="M27">
        <v>5.23</v>
      </c>
      <c r="N27">
        <v>13.91</v>
      </c>
      <c r="O27">
        <v>25.24</v>
      </c>
    </row>
    <row r="28" spans="1:15">
      <c r="A28" t="s">
        <v>330</v>
      </c>
      <c r="B28">
        <v>98900</v>
      </c>
      <c r="C28">
        <v>150</v>
      </c>
      <c r="D28">
        <v>8</v>
      </c>
      <c r="E28">
        <v>0.1</v>
      </c>
      <c r="F28">
        <v>2.65</v>
      </c>
      <c r="G28">
        <v>2.95</v>
      </c>
      <c r="H28">
        <v>3.64</v>
      </c>
      <c r="I28">
        <v>0.61</v>
      </c>
      <c r="J28">
        <v>4.25</v>
      </c>
      <c r="K28">
        <v>9.86</v>
      </c>
      <c r="L28">
        <v>8.7899999999999991</v>
      </c>
      <c r="M28">
        <v>4.7699999999999996</v>
      </c>
      <c r="N28">
        <v>13.56</v>
      </c>
      <c r="O28">
        <v>23.43</v>
      </c>
    </row>
    <row r="29" spans="1:15">
      <c r="A29" t="s">
        <v>331</v>
      </c>
      <c r="B29">
        <v>111300</v>
      </c>
      <c r="C29">
        <v>150</v>
      </c>
      <c r="D29">
        <v>8</v>
      </c>
      <c r="E29">
        <v>0.08</v>
      </c>
      <c r="F29">
        <v>2.2000000000000002</v>
      </c>
      <c r="G29">
        <v>2.75</v>
      </c>
      <c r="H29">
        <v>3.41</v>
      </c>
      <c r="I29">
        <v>0.62</v>
      </c>
      <c r="J29">
        <v>4.03</v>
      </c>
      <c r="K29">
        <v>9</v>
      </c>
      <c r="L29">
        <v>8.24</v>
      </c>
      <c r="M29">
        <v>4.8600000000000003</v>
      </c>
      <c r="N29">
        <v>13.1</v>
      </c>
      <c r="O29">
        <v>22.12</v>
      </c>
    </row>
    <row r="30" spans="1:15">
      <c r="A30" t="s">
        <v>332</v>
      </c>
      <c r="B30">
        <v>110200</v>
      </c>
      <c r="C30">
        <v>150</v>
      </c>
      <c r="D30">
        <v>8</v>
      </c>
      <c r="E30">
        <v>7.0000000000000007E-2</v>
      </c>
      <c r="F30">
        <v>1.76</v>
      </c>
      <c r="G30">
        <v>2.6</v>
      </c>
      <c r="H30">
        <v>2.7</v>
      </c>
      <c r="I30">
        <v>0.63</v>
      </c>
      <c r="J30">
        <v>3.33</v>
      </c>
      <c r="K30">
        <v>7.71</v>
      </c>
      <c r="L30">
        <v>6.53</v>
      </c>
      <c r="M30">
        <v>4.8899999999999997</v>
      </c>
      <c r="N30">
        <v>11.42</v>
      </c>
      <c r="O30">
        <v>19.13</v>
      </c>
    </row>
    <row r="31" spans="1:15">
      <c r="A31" t="s">
        <v>333</v>
      </c>
      <c r="B31">
        <v>48200</v>
      </c>
      <c r="C31">
        <v>150</v>
      </c>
      <c r="D31">
        <v>8</v>
      </c>
      <c r="E31">
        <v>0.21</v>
      </c>
      <c r="F31">
        <v>5.71</v>
      </c>
      <c r="G31">
        <v>4.8600000000000003</v>
      </c>
      <c r="H31">
        <v>3.82</v>
      </c>
      <c r="I31">
        <v>0.89</v>
      </c>
      <c r="J31">
        <v>4.71</v>
      </c>
      <c r="K31">
        <v>15.29</v>
      </c>
      <c r="L31">
        <v>9.2200000000000006</v>
      </c>
      <c r="M31">
        <v>6.7</v>
      </c>
      <c r="N31">
        <v>15.92</v>
      </c>
      <c r="O31">
        <v>31.23</v>
      </c>
    </row>
    <row r="32" spans="1:15">
      <c r="A32" t="s">
        <v>334</v>
      </c>
      <c r="B32">
        <v>63000</v>
      </c>
      <c r="C32">
        <v>150</v>
      </c>
      <c r="D32">
        <v>8</v>
      </c>
      <c r="E32">
        <v>0.18</v>
      </c>
      <c r="F32">
        <v>4.75</v>
      </c>
      <c r="G32">
        <v>4.05</v>
      </c>
      <c r="H32">
        <v>4.16</v>
      </c>
      <c r="I32">
        <v>0.74</v>
      </c>
      <c r="J32">
        <v>4.9000000000000004</v>
      </c>
      <c r="K32">
        <v>13.72</v>
      </c>
      <c r="L32">
        <v>10.050000000000001</v>
      </c>
      <c r="M32">
        <v>5.58</v>
      </c>
      <c r="N32">
        <v>15.63</v>
      </c>
      <c r="O32">
        <v>29.36</v>
      </c>
    </row>
    <row r="33" spans="1:15">
      <c r="A33" t="s">
        <v>335</v>
      </c>
      <c r="B33">
        <v>79100</v>
      </c>
      <c r="C33">
        <v>150</v>
      </c>
      <c r="D33">
        <v>8</v>
      </c>
      <c r="E33">
        <v>0.14000000000000001</v>
      </c>
      <c r="F33">
        <v>3.8</v>
      </c>
      <c r="G33">
        <v>3.74</v>
      </c>
      <c r="H33">
        <v>4.18</v>
      </c>
      <c r="I33">
        <v>0.75</v>
      </c>
      <c r="J33">
        <v>4.93</v>
      </c>
      <c r="K33">
        <v>12.49</v>
      </c>
      <c r="L33">
        <v>10.09</v>
      </c>
      <c r="M33">
        <v>5.64</v>
      </c>
      <c r="N33">
        <v>15.73</v>
      </c>
      <c r="O33">
        <v>28.23</v>
      </c>
    </row>
    <row r="34" spans="1:15">
      <c r="A34" t="s">
        <v>336</v>
      </c>
      <c r="B34">
        <v>105000</v>
      </c>
      <c r="C34">
        <v>150</v>
      </c>
      <c r="D34">
        <v>8</v>
      </c>
      <c r="E34">
        <v>0.1</v>
      </c>
      <c r="F34">
        <v>2.85</v>
      </c>
      <c r="G34">
        <v>3.18</v>
      </c>
      <c r="H34">
        <v>4.16</v>
      </c>
      <c r="I34">
        <v>0.66</v>
      </c>
      <c r="J34">
        <v>4.82</v>
      </c>
      <c r="K34">
        <v>10.86</v>
      </c>
      <c r="L34">
        <v>10.050000000000001</v>
      </c>
      <c r="M34">
        <v>5.13</v>
      </c>
      <c r="N34">
        <v>15.18</v>
      </c>
      <c r="O34">
        <v>26.06</v>
      </c>
    </row>
    <row r="35" spans="1:15">
      <c r="A35" t="s">
        <v>337</v>
      </c>
      <c r="B35">
        <v>117000</v>
      </c>
      <c r="C35">
        <v>150</v>
      </c>
      <c r="D35">
        <v>8</v>
      </c>
      <c r="E35">
        <v>0.09</v>
      </c>
      <c r="F35">
        <v>2.37</v>
      </c>
      <c r="G35">
        <v>2.96</v>
      </c>
      <c r="H35">
        <v>3.86</v>
      </c>
      <c r="I35">
        <v>0.67</v>
      </c>
      <c r="J35">
        <v>4.53</v>
      </c>
      <c r="K35">
        <v>9.8800000000000008</v>
      </c>
      <c r="L35">
        <v>9.33</v>
      </c>
      <c r="M35">
        <v>5.24</v>
      </c>
      <c r="N35">
        <v>14.57</v>
      </c>
      <c r="O35">
        <v>24.46</v>
      </c>
    </row>
    <row r="36" spans="1:15">
      <c r="A36" t="s">
        <v>338</v>
      </c>
      <c r="B36">
        <v>116000</v>
      </c>
      <c r="C36">
        <v>150</v>
      </c>
      <c r="D36">
        <v>8</v>
      </c>
      <c r="E36">
        <v>7.0000000000000007E-2</v>
      </c>
      <c r="F36">
        <v>1.9</v>
      </c>
      <c r="G36">
        <v>2.8</v>
      </c>
      <c r="H36">
        <v>3.06</v>
      </c>
      <c r="I36">
        <v>0.68</v>
      </c>
      <c r="J36">
        <v>3.74</v>
      </c>
      <c r="K36">
        <v>8.4600000000000009</v>
      </c>
      <c r="L36">
        <v>7.4</v>
      </c>
      <c r="M36">
        <v>5.26</v>
      </c>
      <c r="N36">
        <v>12.66</v>
      </c>
      <c r="O36">
        <v>21.13</v>
      </c>
    </row>
    <row r="37" spans="1:15">
      <c r="A37" t="s">
        <v>339</v>
      </c>
      <c r="B37">
        <v>82800</v>
      </c>
      <c r="C37">
        <v>150</v>
      </c>
      <c r="D37">
        <v>8</v>
      </c>
      <c r="E37">
        <v>0.1</v>
      </c>
      <c r="F37">
        <v>2.85</v>
      </c>
      <c r="G37">
        <v>3.55</v>
      </c>
      <c r="H37">
        <v>3.28</v>
      </c>
      <c r="I37">
        <v>0.81</v>
      </c>
      <c r="J37">
        <v>4.09</v>
      </c>
      <c r="K37">
        <v>10.51</v>
      </c>
      <c r="L37">
        <v>7.92</v>
      </c>
      <c r="M37">
        <v>6.28</v>
      </c>
      <c r="N37">
        <v>14.2</v>
      </c>
      <c r="O37">
        <v>24.72</v>
      </c>
    </row>
    <row r="38" spans="1:15">
      <c r="A38" t="s">
        <v>340</v>
      </c>
      <c r="B38">
        <v>108000</v>
      </c>
      <c r="C38">
        <v>150</v>
      </c>
      <c r="D38">
        <v>8</v>
      </c>
      <c r="E38">
        <v>7.0000000000000007E-2</v>
      </c>
      <c r="F38">
        <v>1.9</v>
      </c>
      <c r="G38">
        <v>2.37</v>
      </c>
      <c r="H38">
        <v>2.85</v>
      </c>
      <c r="I38">
        <v>0.54</v>
      </c>
      <c r="J38">
        <v>3.39</v>
      </c>
      <c r="K38">
        <v>7.67</v>
      </c>
      <c r="L38">
        <v>6.89</v>
      </c>
      <c r="M38">
        <v>4.1900000000000004</v>
      </c>
      <c r="N38">
        <v>11.08</v>
      </c>
      <c r="O38">
        <v>18.75</v>
      </c>
    </row>
    <row r="39" spans="1:15">
      <c r="A39" t="s">
        <v>341</v>
      </c>
      <c r="B39">
        <v>119000</v>
      </c>
      <c r="C39">
        <v>150</v>
      </c>
      <c r="D39">
        <v>8</v>
      </c>
      <c r="E39">
        <v>0.06</v>
      </c>
      <c r="F39">
        <v>1.5</v>
      </c>
      <c r="G39">
        <v>1.87</v>
      </c>
      <c r="H39">
        <v>2.48</v>
      </c>
      <c r="I39">
        <v>0.42</v>
      </c>
      <c r="J39">
        <v>2.9</v>
      </c>
      <c r="K39">
        <v>6.28</v>
      </c>
      <c r="L39">
        <v>5.99</v>
      </c>
      <c r="M39">
        <v>3.3</v>
      </c>
      <c r="N39">
        <v>9.2899999999999991</v>
      </c>
      <c r="O39">
        <v>15.59</v>
      </c>
    </row>
    <row r="40" spans="1:15">
      <c r="A40" t="s">
        <v>342</v>
      </c>
      <c r="B40">
        <v>193000</v>
      </c>
      <c r="C40">
        <v>150</v>
      </c>
      <c r="D40">
        <v>8</v>
      </c>
      <c r="E40">
        <v>0.05</v>
      </c>
      <c r="F40">
        <v>1.42</v>
      </c>
      <c r="G40">
        <v>1.77</v>
      </c>
      <c r="H40">
        <v>3.82</v>
      </c>
      <c r="I40">
        <v>0.4</v>
      </c>
      <c r="J40">
        <v>4.22</v>
      </c>
      <c r="K40">
        <v>7.44</v>
      </c>
      <c r="L40">
        <v>9.23</v>
      </c>
      <c r="M40">
        <v>3.14</v>
      </c>
      <c r="N40">
        <v>12.37</v>
      </c>
      <c r="O40">
        <v>19.82</v>
      </c>
    </row>
    <row r="41" spans="1:15">
      <c r="A41" t="s">
        <v>343</v>
      </c>
      <c r="B41">
        <v>218000</v>
      </c>
      <c r="C41">
        <v>150</v>
      </c>
      <c r="D41">
        <v>8</v>
      </c>
      <c r="E41">
        <v>7.0000000000000007E-2</v>
      </c>
      <c r="F41">
        <v>1.98</v>
      </c>
      <c r="G41">
        <v>2.4700000000000002</v>
      </c>
      <c r="H41">
        <v>6</v>
      </c>
      <c r="I41">
        <v>0.56000000000000005</v>
      </c>
      <c r="J41">
        <v>6.56</v>
      </c>
      <c r="K41">
        <v>11.02</v>
      </c>
      <c r="L41">
        <v>14.49</v>
      </c>
      <c r="M41">
        <v>4.3600000000000003</v>
      </c>
      <c r="N41">
        <v>18.850000000000001</v>
      </c>
      <c r="O41">
        <v>29.88</v>
      </c>
    </row>
    <row r="42" spans="1:15">
      <c r="A42" t="s">
        <v>344</v>
      </c>
      <c r="B42">
        <v>254000</v>
      </c>
      <c r="C42">
        <v>150</v>
      </c>
      <c r="D42">
        <v>8</v>
      </c>
      <c r="E42">
        <v>0.05</v>
      </c>
      <c r="F42">
        <v>1.42</v>
      </c>
      <c r="G42">
        <v>1.77</v>
      </c>
      <c r="H42">
        <v>5.03</v>
      </c>
      <c r="I42">
        <v>0.4</v>
      </c>
      <c r="J42">
        <v>5.43</v>
      </c>
      <c r="K42">
        <v>8.65</v>
      </c>
      <c r="L42">
        <v>12.15</v>
      </c>
      <c r="M42">
        <v>3.14</v>
      </c>
      <c r="N42">
        <v>15.29</v>
      </c>
      <c r="O42">
        <v>23.95</v>
      </c>
    </row>
    <row r="43" spans="1:15">
      <c r="A43" t="s">
        <v>345</v>
      </c>
      <c r="B43">
        <v>227000</v>
      </c>
      <c r="C43">
        <v>150</v>
      </c>
      <c r="D43">
        <v>8</v>
      </c>
      <c r="E43">
        <v>0.04</v>
      </c>
      <c r="F43">
        <v>0.95</v>
      </c>
      <c r="G43">
        <v>1.18</v>
      </c>
      <c r="H43">
        <v>3</v>
      </c>
      <c r="I43">
        <v>0.27</v>
      </c>
      <c r="J43">
        <v>3.27</v>
      </c>
      <c r="K43">
        <v>5.41</v>
      </c>
      <c r="L43">
        <v>7.24</v>
      </c>
      <c r="M43">
        <v>2.09</v>
      </c>
      <c r="N43">
        <v>9.33</v>
      </c>
      <c r="O43">
        <v>14.75</v>
      </c>
    </row>
    <row r="44" spans="1:15">
      <c r="A44" t="s">
        <v>346</v>
      </c>
      <c r="B44">
        <v>267000</v>
      </c>
      <c r="C44">
        <v>150</v>
      </c>
      <c r="D44">
        <v>8</v>
      </c>
      <c r="E44">
        <v>0.05</v>
      </c>
      <c r="F44">
        <v>1.47</v>
      </c>
      <c r="G44">
        <v>2.17</v>
      </c>
      <c r="H44">
        <v>5.47</v>
      </c>
      <c r="I44">
        <v>0.52</v>
      </c>
      <c r="J44">
        <v>5.99</v>
      </c>
      <c r="K44">
        <v>9.65</v>
      </c>
      <c r="L44">
        <v>13.21</v>
      </c>
      <c r="M44">
        <v>4.08</v>
      </c>
      <c r="N44">
        <v>17.29</v>
      </c>
      <c r="O44">
        <v>26.94</v>
      </c>
    </row>
    <row r="45" spans="1:15">
      <c r="A45" t="s">
        <v>347</v>
      </c>
      <c r="B45">
        <v>272000</v>
      </c>
      <c r="C45">
        <v>150</v>
      </c>
      <c r="D45">
        <v>8</v>
      </c>
      <c r="E45">
        <v>0.05</v>
      </c>
      <c r="F45">
        <v>1.42</v>
      </c>
      <c r="G45">
        <v>2.1</v>
      </c>
      <c r="H45">
        <v>5.39</v>
      </c>
      <c r="I45">
        <v>0.51</v>
      </c>
      <c r="J45">
        <v>5.9</v>
      </c>
      <c r="K45">
        <v>9.43</v>
      </c>
      <c r="L45">
        <v>13.02</v>
      </c>
      <c r="M45">
        <v>3.94</v>
      </c>
      <c r="N45">
        <v>16.96</v>
      </c>
      <c r="O45">
        <v>26.4</v>
      </c>
    </row>
    <row r="46" spans="1:15">
      <c r="A46" t="s">
        <v>348</v>
      </c>
      <c r="B46">
        <v>83600</v>
      </c>
      <c r="C46">
        <v>150</v>
      </c>
      <c r="D46">
        <v>8</v>
      </c>
      <c r="E46">
        <v>0.08</v>
      </c>
      <c r="F46">
        <v>2.25</v>
      </c>
      <c r="G46">
        <v>2.5099999999999998</v>
      </c>
      <c r="H46">
        <v>2.62</v>
      </c>
      <c r="I46">
        <v>0.52</v>
      </c>
      <c r="J46">
        <v>3.14</v>
      </c>
      <c r="K46">
        <v>7.92</v>
      </c>
      <c r="L46">
        <v>6.32</v>
      </c>
      <c r="M46">
        <v>4.0599999999999996</v>
      </c>
      <c r="N46">
        <v>10.38</v>
      </c>
      <c r="O46">
        <v>18.3</v>
      </c>
    </row>
    <row r="47" spans="1:15">
      <c r="A47" t="s">
        <v>349</v>
      </c>
      <c r="B47">
        <v>119000</v>
      </c>
      <c r="C47">
        <v>150</v>
      </c>
      <c r="D47">
        <v>8</v>
      </c>
      <c r="E47">
        <v>0.06</v>
      </c>
      <c r="F47">
        <v>1.5</v>
      </c>
      <c r="G47">
        <v>1.67</v>
      </c>
      <c r="H47">
        <v>2.48</v>
      </c>
      <c r="I47">
        <v>0.34</v>
      </c>
      <c r="J47">
        <v>2.82</v>
      </c>
      <c r="K47">
        <v>6.01</v>
      </c>
      <c r="L47">
        <v>5.99</v>
      </c>
      <c r="M47">
        <v>2.7</v>
      </c>
      <c r="N47">
        <v>8.69</v>
      </c>
      <c r="O47">
        <v>14.71</v>
      </c>
    </row>
    <row r="48" spans="1:15">
      <c r="A48" t="s">
        <v>350</v>
      </c>
      <c r="B48">
        <v>70000</v>
      </c>
      <c r="C48">
        <v>150</v>
      </c>
      <c r="D48">
        <v>8</v>
      </c>
      <c r="E48">
        <v>0.14000000000000001</v>
      </c>
      <c r="F48">
        <v>3.88</v>
      </c>
      <c r="G48">
        <v>4.33</v>
      </c>
      <c r="H48">
        <v>3.77</v>
      </c>
      <c r="I48">
        <v>0.9</v>
      </c>
      <c r="J48">
        <v>4.67</v>
      </c>
      <c r="K48">
        <v>12.89</v>
      </c>
      <c r="L48">
        <v>9.11</v>
      </c>
      <c r="M48">
        <v>6.99</v>
      </c>
      <c r="N48">
        <v>16.100000000000001</v>
      </c>
      <c r="O48">
        <v>29</v>
      </c>
    </row>
    <row r="49" spans="1:15">
      <c r="A49" t="s">
        <v>351</v>
      </c>
      <c r="B49">
        <v>73800</v>
      </c>
      <c r="C49">
        <v>150</v>
      </c>
      <c r="D49">
        <v>8</v>
      </c>
      <c r="E49">
        <v>0.12</v>
      </c>
      <c r="F49">
        <v>3.12</v>
      </c>
      <c r="G49">
        <v>3.47</v>
      </c>
      <c r="H49">
        <v>3.19</v>
      </c>
      <c r="I49">
        <v>0.72</v>
      </c>
      <c r="J49">
        <v>3.91</v>
      </c>
      <c r="K49">
        <v>10.52</v>
      </c>
      <c r="L49">
        <v>7.72</v>
      </c>
      <c r="M49">
        <v>5.61</v>
      </c>
      <c r="N49">
        <v>13.33</v>
      </c>
      <c r="O49">
        <v>23.86</v>
      </c>
    </row>
    <row r="50" spans="1:15">
      <c r="A50" t="s">
        <v>352</v>
      </c>
      <c r="B50">
        <v>78700</v>
      </c>
      <c r="C50">
        <v>150</v>
      </c>
      <c r="D50">
        <v>8</v>
      </c>
      <c r="E50">
        <v>0.1</v>
      </c>
      <c r="F50">
        <v>2.85</v>
      </c>
      <c r="G50">
        <v>3.55</v>
      </c>
      <c r="H50">
        <v>3.12</v>
      </c>
      <c r="I50">
        <v>0.81</v>
      </c>
      <c r="J50">
        <v>3.93</v>
      </c>
      <c r="K50">
        <v>10.34</v>
      </c>
      <c r="L50">
        <v>7.53</v>
      </c>
      <c r="M50">
        <v>6.28</v>
      </c>
      <c r="N50">
        <v>13.81</v>
      </c>
      <c r="O50">
        <v>24.17</v>
      </c>
    </row>
    <row r="51" spans="1:15">
      <c r="A51" t="s">
        <v>353</v>
      </c>
      <c r="B51">
        <v>100400</v>
      </c>
      <c r="C51">
        <v>150</v>
      </c>
      <c r="D51">
        <v>8</v>
      </c>
      <c r="E51">
        <v>7.0000000000000007E-2</v>
      </c>
      <c r="F51">
        <v>1.9</v>
      </c>
      <c r="G51">
        <v>2.37</v>
      </c>
      <c r="H51">
        <v>2.65</v>
      </c>
      <c r="I51">
        <v>0.54</v>
      </c>
      <c r="J51">
        <v>3.19</v>
      </c>
      <c r="K51">
        <v>7.47</v>
      </c>
      <c r="L51">
        <v>6.4</v>
      </c>
      <c r="M51">
        <v>4.1900000000000004</v>
      </c>
      <c r="N51">
        <v>10.59</v>
      </c>
      <c r="O51">
        <v>18.07</v>
      </c>
    </row>
    <row r="52" spans="1:15">
      <c r="A52" t="s">
        <v>354</v>
      </c>
      <c r="B52">
        <v>96800</v>
      </c>
      <c r="C52">
        <v>150</v>
      </c>
      <c r="D52">
        <v>8</v>
      </c>
      <c r="E52">
        <v>0.11</v>
      </c>
      <c r="F52">
        <v>3.05</v>
      </c>
      <c r="G52">
        <v>3.8</v>
      </c>
      <c r="H52">
        <v>4.0999999999999996</v>
      </c>
      <c r="I52">
        <v>0.86</v>
      </c>
      <c r="J52">
        <v>4.96</v>
      </c>
      <c r="K52">
        <v>11.83</v>
      </c>
      <c r="L52">
        <v>9.91</v>
      </c>
      <c r="M52">
        <v>6.72</v>
      </c>
      <c r="N52">
        <v>16.63</v>
      </c>
      <c r="O52">
        <v>28.47</v>
      </c>
    </row>
    <row r="53" spans="1:15">
      <c r="A53" t="s">
        <v>355</v>
      </c>
      <c r="B53">
        <v>41900</v>
      </c>
      <c r="C53">
        <v>150</v>
      </c>
      <c r="D53">
        <v>8</v>
      </c>
      <c r="E53">
        <v>0.21</v>
      </c>
      <c r="F53">
        <v>5.71</v>
      </c>
      <c r="G53">
        <v>4.8600000000000003</v>
      </c>
      <c r="H53">
        <v>3.32</v>
      </c>
      <c r="I53">
        <v>0.89</v>
      </c>
      <c r="J53">
        <v>4.21</v>
      </c>
      <c r="K53">
        <v>14.79</v>
      </c>
      <c r="L53">
        <v>8.02</v>
      </c>
      <c r="M53">
        <v>6.7</v>
      </c>
      <c r="N53">
        <v>14.72</v>
      </c>
      <c r="O53">
        <v>29.52</v>
      </c>
    </row>
    <row r="54" spans="1:15">
      <c r="A54" t="s">
        <v>356</v>
      </c>
      <c r="B54">
        <v>37500</v>
      </c>
      <c r="C54">
        <v>150</v>
      </c>
      <c r="D54">
        <v>8</v>
      </c>
      <c r="E54">
        <v>0.17</v>
      </c>
      <c r="F54">
        <v>4.49</v>
      </c>
      <c r="G54">
        <v>3.83</v>
      </c>
      <c r="H54">
        <v>2.34</v>
      </c>
      <c r="I54">
        <v>0.7</v>
      </c>
      <c r="J54">
        <v>3.04</v>
      </c>
      <c r="K54">
        <v>11.37</v>
      </c>
      <c r="L54">
        <v>5.65</v>
      </c>
      <c r="M54">
        <v>5.27</v>
      </c>
      <c r="N54">
        <v>10.92</v>
      </c>
      <c r="O54">
        <v>22.31</v>
      </c>
    </row>
    <row r="55" spans="1:15">
      <c r="A55" t="s">
        <v>357</v>
      </c>
      <c r="B55">
        <v>50800</v>
      </c>
      <c r="C55">
        <v>150</v>
      </c>
      <c r="D55">
        <v>8</v>
      </c>
      <c r="E55">
        <v>0.14000000000000001</v>
      </c>
      <c r="F55">
        <v>3.8</v>
      </c>
      <c r="G55">
        <v>3.74</v>
      </c>
      <c r="H55">
        <v>2.68</v>
      </c>
      <c r="I55">
        <v>0.75</v>
      </c>
      <c r="J55">
        <v>3.43</v>
      </c>
      <c r="K55">
        <v>10.99</v>
      </c>
      <c r="L55">
        <v>6.48</v>
      </c>
      <c r="M55">
        <v>5.64</v>
      </c>
      <c r="N55">
        <v>12.12</v>
      </c>
      <c r="O55">
        <v>23.12</v>
      </c>
    </row>
    <row r="56" spans="1:15">
      <c r="A56" t="s">
        <v>358</v>
      </c>
      <c r="B56">
        <v>49500</v>
      </c>
      <c r="C56">
        <v>150</v>
      </c>
      <c r="D56">
        <v>8</v>
      </c>
      <c r="E56">
        <v>0.11</v>
      </c>
      <c r="F56">
        <v>3</v>
      </c>
      <c r="G56">
        <v>2.95</v>
      </c>
      <c r="H56">
        <v>2.06</v>
      </c>
      <c r="I56">
        <v>0.59</v>
      </c>
      <c r="J56">
        <v>2.65</v>
      </c>
      <c r="K56">
        <v>8.6199999999999992</v>
      </c>
      <c r="L56">
        <v>4.9800000000000004</v>
      </c>
      <c r="M56">
        <v>4.45</v>
      </c>
      <c r="N56">
        <v>9.43</v>
      </c>
      <c r="O56">
        <v>18.059999999999999</v>
      </c>
    </row>
    <row r="57" spans="1:15">
      <c r="A57" t="s">
        <v>359</v>
      </c>
      <c r="B57">
        <v>65200</v>
      </c>
      <c r="C57">
        <v>150</v>
      </c>
      <c r="D57">
        <v>8</v>
      </c>
      <c r="E57">
        <v>0.1</v>
      </c>
      <c r="F57">
        <v>2.85</v>
      </c>
      <c r="G57">
        <v>3.18</v>
      </c>
      <c r="H57">
        <v>2.58</v>
      </c>
      <c r="I57">
        <v>0.66</v>
      </c>
      <c r="J57">
        <v>3.24</v>
      </c>
      <c r="K57">
        <v>9.2899999999999991</v>
      </c>
      <c r="L57">
        <v>6.24</v>
      </c>
      <c r="M57">
        <v>5.13</v>
      </c>
      <c r="N57">
        <v>11.37</v>
      </c>
      <c r="O57">
        <v>20.67</v>
      </c>
    </row>
    <row r="58" spans="1:15">
      <c r="A58" t="s">
        <v>360</v>
      </c>
      <c r="B58">
        <v>62300</v>
      </c>
      <c r="C58">
        <v>150</v>
      </c>
      <c r="D58">
        <v>8</v>
      </c>
      <c r="E58">
        <v>0.08</v>
      </c>
      <c r="F58">
        <v>2.25</v>
      </c>
      <c r="G58">
        <v>2.5099999999999998</v>
      </c>
      <c r="H58">
        <v>1.95</v>
      </c>
      <c r="I58">
        <v>0.52</v>
      </c>
      <c r="J58">
        <v>2.4700000000000002</v>
      </c>
      <c r="K58">
        <v>7.25</v>
      </c>
      <c r="L58">
        <v>4.71</v>
      </c>
      <c r="M58">
        <v>4.0599999999999996</v>
      </c>
      <c r="N58">
        <v>8.77</v>
      </c>
      <c r="O58">
        <v>16.02</v>
      </c>
    </row>
    <row r="59" spans="1:15">
      <c r="A59" t="s">
        <v>361</v>
      </c>
      <c r="B59">
        <v>173000</v>
      </c>
      <c r="C59">
        <v>150</v>
      </c>
      <c r="D59">
        <v>8</v>
      </c>
      <c r="E59">
        <v>0.06</v>
      </c>
      <c r="F59">
        <v>1.5</v>
      </c>
      <c r="G59">
        <v>2.21</v>
      </c>
      <c r="H59">
        <v>3.61</v>
      </c>
      <c r="I59">
        <v>0.53</v>
      </c>
      <c r="J59">
        <v>4.1399999999999997</v>
      </c>
      <c r="K59">
        <v>7.87</v>
      </c>
      <c r="L59">
        <v>8.7100000000000009</v>
      </c>
      <c r="M59">
        <v>4.1500000000000004</v>
      </c>
      <c r="N59">
        <v>12.86</v>
      </c>
      <c r="O59">
        <v>20.74</v>
      </c>
    </row>
    <row r="60" spans="1:15">
      <c r="A60" t="s">
        <v>362</v>
      </c>
      <c r="B60">
        <v>135300</v>
      </c>
      <c r="C60">
        <v>150</v>
      </c>
      <c r="D60">
        <v>8</v>
      </c>
      <c r="E60">
        <v>0.08</v>
      </c>
      <c r="F60">
        <v>2.25</v>
      </c>
      <c r="G60">
        <v>3.33</v>
      </c>
      <c r="H60">
        <v>4.24</v>
      </c>
      <c r="I60">
        <v>0.8</v>
      </c>
      <c r="J60">
        <v>5.04</v>
      </c>
      <c r="K60">
        <v>10.63</v>
      </c>
      <c r="L60">
        <v>10.24</v>
      </c>
      <c r="M60">
        <v>6.24</v>
      </c>
      <c r="N60">
        <v>16.48</v>
      </c>
      <c r="O60">
        <v>27.12</v>
      </c>
    </row>
    <row r="61" spans="1:15">
      <c r="A61" t="s">
        <v>363</v>
      </c>
      <c r="B61">
        <v>77500</v>
      </c>
      <c r="C61">
        <v>150</v>
      </c>
      <c r="D61">
        <v>8</v>
      </c>
      <c r="E61">
        <v>0.1</v>
      </c>
      <c r="F61">
        <v>2.65</v>
      </c>
      <c r="G61">
        <v>3.3</v>
      </c>
      <c r="H61">
        <v>2.85</v>
      </c>
      <c r="I61">
        <v>0.75</v>
      </c>
      <c r="J61">
        <v>3.6</v>
      </c>
      <c r="K61">
        <v>9.56</v>
      </c>
      <c r="L61">
        <v>6.88</v>
      </c>
      <c r="M61">
        <v>5.83</v>
      </c>
      <c r="N61">
        <v>12.71</v>
      </c>
      <c r="O61">
        <v>22.29</v>
      </c>
    </row>
    <row r="62" spans="1:15">
      <c r="A62" t="s">
        <v>364</v>
      </c>
      <c r="B62">
        <v>97600</v>
      </c>
      <c r="C62">
        <v>150</v>
      </c>
      <c r="D62">
        <v>8</v>
      </c>
      <c r="E62">
        <v>7.0000000000000007E-2</v>
      </c>
      <c r="F62">
        <v>1.76</v>
      </c>
      <c r="G62">
        <v>2.2000000000000002</v>
      </c>
      <c r="H62">
        <v>2.39</v>
      </c>
      <c r="I62">
        <v>0.5</v>
      </c>
      <c r="J62">
        <v>2.89</v>
      </c>
      <c r="K62">
        <v>6.87</v>
      </c>
      <c r="L62">
        <v>5.78</v>
      </c>
      <c r="M62">
        <v>3.89</v>
      </c>
      <c r="N62">
        <v>9.67</v>
      </c>
      <c r="O62">
        <v>16.54</v>
      </c>
    </row>
    <row r="63" spans="1:15">
      <c r="A63" t="s">
        <v>365</v>
      </c>
      <c r="B63">
        <v>109000</v>
      </c>
      <c r="C63">
        <v>150</v>
      </c>
      <c r="D63">
        <v>8</v>
      </c>
      <c r="E63">
        <v>0.05</v>
      </c>
      <c r="F63">
        <v>1.39</v>
      </c>
      <c r="G63">
        <v>1.73</v>
      </c>
      <c r="H63">
        <v>2.11</v>
      </c>
      <c r="I63">
        <v>0.39</v>
      </c>
      <c r="J63">
        <v>2.5</v>
      </c>
      <c r="K63">
        <v>5.64</v>
      </c>
      <c r="L63">
        <v>5.0999999999999996</v>
      </c>
      <c r="M63">
        <v>3.07</v>
      </c>
      <c r="N63">
        <v>8.17</v>
      </c>
      <c r="O63">
        <v>13.81</v>
      </c>
    </row>
    <row r="64" spans="1:15">
      <c r="A64" t="s">
        <v>366</v>
      </c>
      <c r="B64">
        <v>182000</v>
      </c>
      <c r="C64">
        <v>150</v>
      </c>
      <c r="D64">
        <v>8</v>
      </c>
      <c r="E64">
        <v>0.05</v>
      </c>
      <c r="F64">
        <v>1.32</v>
      </c>
      <c r="G64">
        <v>1.65</v>
      </c>
      <c r="H64">
        <v>3.35</v>
      </c>
      <c r="I64">
        <v>0.37</v>
      </c>
      <c r="J64">
        <v>3.72</v>
      </c>
      <c r="K64">
        <v>6.7</v>
      </c>
      <c r="L64">
        <v>8.09</v>
      </c>
      <c r="M64">
        <v>2.91</v>
      </c>
      <c r="N64">
        <v>11</v>
      </c>
      <c r="O64">
        <v>17.71</v>
      </c>
    </row>
    <row r="65" spans="1:15">
      <c r="A65" t="s">
        <v>367</v>
      </c>
      <c r="B65">
        <v>207000</v>
      </c>
      <c r="C65">
        <v>150</v>
      </c>
      <c r="D65">
        <v>8</v>
      </c>
      <c r="E65">
        <v>7.0000000000000007E-2</v>
      </c>
      <c r="F65">
        <v>1.84</v>
      </c>
      <c r="G65">
        <v>2.29</v>
      </c>
      <c r="H65">
        <v>5.29</v>
      </c>
      <c r="I65">
        <v>0.52</v>
      </c>
      <c r="J65">
        <v>5.81</v>
      </c>
      <c r="K65">
        <v>9.9499999999999993</v>
      </c>
      <c r="L65">
        <v>12.77</v>
      </c>
      <c r="M65">
        <v>4.05</v>
      </c>
      <c r="N65">
        <v>16.82</v>
      </c>
      <c r="O65">
        <v>26.78</v>
      </c>
    </row>
    <row r="66" spans="1:15">
      <c r="A66" t="s">
        <v>368</v>
      </c>
      <c r="B66">
        <v>244000</v>
      </c>
      <c r="C66">
        <v>150</v>
      </c>
      <c r="D66">
        <v>8</v>
      </c>
      <c r="E66">
        <v>0.05</v>
      </c>
      <c r="F66">
        <v>1.32</v>
      </c>
      <c r="G66">
        <v>1.65</v>
      </c>
      <c r="H66">
        <v>4.49</v>
      </c>
      <c r="I66">
        <v>0.37</v>
      </c>
      <c r="J66">
        <v>4.8600000000000003</v>
      </c>
      <c r="K66">
        <v>7.84</v>
      </c>
      <c r="L66">
        <v>10.84</v>
      </c>
      <c r="M66">
        <v>2.91</v>
      </c>
      <c r="N66">
        <v>13.75</v>
      </c>
      <c r="O66">
        <v>21.61</v>
      </c>
    </row>
    <row r="67" spans="1:15">
      <c r="A67" t="s">
        <v>369</v>
      </c>
      <c r="B67">
        <v>208000</v>
      </c>
      <c r="C67">
        <v>150</v>
      </c>
      <c r="D67">
        <v>8</v>
      </c>
      <c r="E67">
        <v>0.03</v>
      </c>
      <c r="F67">
        <v>0.88</v>
      </c>
      <c r="G67">
        <v>1.1000000000000001</v>
      </c>
      <c r="H67">
        <v>2.5499999999999998</v>
      </c>
      <c r="I67">
        <v>0.25</v>
      </c>
      <c r="J67">
        <v>2.8</v>
      </c>
      <c r="K67">
        <v>4.79</v>
      </c>
      <c r="L67">
        <v>6.16</v>
      </c>
      <c r="M67">
        <v>1.94</v>
      </c>
      <c r="N67">
        <v>8.1</v>
      </c>
      <c r="O67">
        <v>12.9</v>
      </c>
    </row>
    <row r="68" spans="1:15">
      <c r="A68" t="s">
        <v>370</v>
      </c>
      <c r="B68">
        <v>256000</v>
      </c>
      <c r="C68">
        <v>150</v>
      </c>
      <c r="D68">
        <v>8</v>
      </c>
      <c r="E68">
        <v>0.05</v>
      </c>
      <c r="F68">
        <v>1.37</v>
      </c>
      <c r="G68">
        <v>2.02</v>
      </c>
      <c r="H68">
        <v>4.87</v>
      </c>
      <c r="I68">
        <v>0.49</v>
      </c>
      <c r="J68">
        <v>5.36</v>
      </c>
      <c r="K68">
        <v>8.75</v>
      </c>
      <c r="L68">
        <v>11.76</v>
      </c>
      <c r="M68">
        <v>3.79</v>
      </c>
      <c r="N68">
        <v>15.55</v>
      </c>
      <c r="O68">
        <v>24.3</v>
      </c>
    </row>
    <row r="69" spans="1:15">
      <c r="A69" t="s">
        <v>371</v>
      </c>
      <c r="B69">
        <v>261000</v>
      </c>
      <c r="C69">
        <v>150</v>
      </c>
      <c r="D69">
        <v>8</v>
      </c>
      <c r="E69">
        <v>0.05</v>
      </c>
      <c r="F69">
        <v>1.32</v>
      </c>
      <c r="G69">
        <v>1.95</v>
      </c>
      <c r="H69">
        <v>4.8</v>
      </c>
      <c r="I69">
        <v>0.47</v>
      </c>
      <c r="J69">
        <v>5.27</v>
      </c>
      <c r="K69">
        <v>8.56</v>
      </c>
      <c r="L69">
        <v>11.6</v>
      </c>
      <c r="M69">
        <v>3.66</v>
      </c>
      <c r="N69">
        <v>15.26</v>
      </c>
      <c r="O69">
        <v>23.83</v>
      </c>
    </row>
    <row r="70" spans="1:15">
      <c r="A70" t="s">
        <v>372</v>
      </c>
      <c r="B70">
        <v>77700</v>
      </c>
      <c r="C70">
        <v>150</v>
      </c>
      <c r="D70">
        <v>8</v>
      </c>
      <c r="E70">
        <v>0.08</v>
      </c>
      <c r="F70">
        <v>2.09</v>
      </c>
      <c r="G70">
        <v>2.33</v>
      </c>
      <c r="H70">
        <v>2.2599999999999998</v>
      </c>
      <c r="I70">
        <v>0.48</v>
      </c>
      <c r="J70">
        <v>2.74</v>
      </c>
      <c r="K70">
        <v>7.18</v>
      </c>
      <c r="L70">
        <v>5.46</v>
      </c>
      <c r="M70">
        <v>3.77</v>
      </c>
      <c r="N70">
        <v>9.23</v>
      </c>
      <c r="O70">
        <v>16.41</v>
      </c>
    </row>
    <row r="71" spans="1:15">
      <c r="A71" t="s">
        <v>373</v>
      </c>
      <c r="B71">
        <v>109000</v>
      </c>
      <c r="C71">
        <v>150</v>
      </c>
      <c r="D71">
        <v>8</v>
      </c>
      <c r="E71">
        <v>0.05</v>
      </c>
      <c r="F71">
        <v>1.39</v>
      </c>
      <c r="G71">
        <v>1.55</v>
      </c>
      <c r="H71">
        <v>2.11</v>
      </c>
      <c r="I71">
        <v>0.32</v>
      </c>
      <c r="J71">
        <v>2.4300000000000002</v>
      </c>
      <c r="K71">
        <v>5.38</v>
      </c>
      <c r="L71">
        <v>5.0999999999999996</v>
      </c>
      <c r="M71">
        <v>2.5099999999999998</v>
      </c>
      <c r="N71">
        <v>7.61</v>
      </c>
      <c r="O71">
        <v>13</v>
      </c>
    </row>
    <row r="72" spans="1:15">
      <c r="A72" t="s">
        <v>374</v>
      </c>
      <c r="B72">
        <v>64200</v>
      </c>
      <c r="C72">
        <v>150</v>
      </c>
      <c r="D72">
        <v>8</v>
      </c>
      <c r="E72">
        <v>0.13</v>
      </c>
      <c r="F72">
        <v>3.6</v>
      </c>
      <c r="G72">
        <v>4.0199999999999996</v>
      </c>
      <c r="H72">
        <v>3.21</v>
      </c>
      <c r="I72">
        <v>0.83</v>
      </c>
      <c r="J72">
        <v>4.04</v>
      </c>
      <c r="K72">
        <v>11.68</v>
      </c>
      <c r="L72">
        <v>7.76</v>
      </c>
      <c r="M72">
        <v>6.49</v>
      </c>
      <c r="N72">
        <v>14.25</v>
      </c>
      <c r="O72">
        <v>25.94</v>
      </c>
    </row>
    <row r="73" spans="1:15">
      <c r="A73" t="s">
        <v>375</v>
      </c>
      <c r="B73">
        <v>68000</v>
      </c>
      <c r="C73">
        <v>150</v>
      </c>
      <c r="D73">
        <v>8</v>
      </c>
      <c r="E73">
        <v>0.11</v>
      </c>
      <c r="F73">
        <v>2.89</v>
      </c>
      <c r="G73">
        <v>3.23</v>
      </c>
      <c r="H73">
        <v>2.73</v>
      </c>
      <c r="I73">
        <v>0.67</v>
      </c>
      <c r="J73">
        <v>3.4</v>
      </c>
      <c r="K73">
        <v>9.5399999999999991</v>
      </c>
      <c r="L73">
        <v>6.6</v>
      </c>
      <c r="M73">
        <v>5.21</v>
      </c>
      <c r="N73">
        <v>11.81</v>
      </c>
      <c r="O73">
        <v>21.36</v>
      </c>
    </row>
    <row r="74" spans="1:15">
      <c r="A74" t="s">
        <v>376</v>
      </c>
      <c r="B74">
        <v>72900</v>
      </c>
      <c r="C74">
        <v>150</v>
      </c>
      <c r="D74">
        <v>8</v>
      </c>
      <c r="E74">
        <v>0.1</v>
      </c>
      <c r="F74">
        <v>2.65</v>
      </c>
      <c r="G74">
        <v>3.3</v>
      </c>
      <c r="H74">
        <v>2.68</v>
      </c>
      <c r="I74">
        <v>0.75</v>
      </c>
      <c r="J74">
        <v>3.43</v>
      </c>
      <c r="K74">
        <v>9.39</v>
      </c>
      <c r="L74">
        <v>6.48</v>
      </c>
      <c r="M74">
        <v>5.83</v>
      </c>
      <c r="N74">
        <v>12.31</v>
      </c>
      <c r="O74">
        <v>21.71</v>
      </c>
    </row>
    <row r="75" spans="1:15">
      <c r="A75" t="s">
        <v>377</v>
      </c>
      <c r="B75">
        <v>90000</v>
      </c>
      <c r="C75">
        <v>150</v>
      </c>
      <c r="D75">
        <v>8</v>
      </c>
      <c r="E75">
        <v>7.0000000000000007E-2</v>
      </c>
      <c r="F75">
        <v>1.76</v>
      </c>
      <c r="G75">
        <v>2.2000000000000002</v>
      </c>
      <c r="H75">
        <v>2.2000000000000002</v>
      </c>
      <c r="I75">
        <v>0.5</v>
      </c>
      <c r="J75">
        <v>2.7</v>
      </c>
      <c r="K75">
        <v>6.68</v>
      </c>
      <c r="L75">
        <v>5.33</v>
      </c>
      <c r="M75">
        <v>3.89</v>
      </c>
      <c r="N75">
        <v>9.2200000000000006</v>
      </c>
      <c r="O75">
        <v>15.91</v>
      </c>
    </row>
    <row r="76" spans="1:15">
      <c r="A76" t="s">
        <v>378</v>
      </c>
      <c r="B76">
        <v>86500</v>
      </c>
      <c r="C76">
        <v>150</v>
      </c>
      <c r="D76">
        <v>8</v>
      </c>
      <c r="E76">
        <v>0.1</v>
      </c>
      <c r="F76">
        <v>2.83</v>
      </c>
      <c r="G76">
        <v>3.53</v>
      </c>
      <c r="H76">
        <v>3.4</v>
      </c>
      <c r="I76">
        <v>0.8</v>
      </c>
      <c r="J76">
        <v>4.2</v>
      </c>
      <c r="K76">
        <v>10.58</v>
      </c>
      <c r="L76">
        <v>8.2200000000000006</v>
      </c>
      <c r="M76">
        <v>6.24</v>
      </c>
      <c r="N76">
        <v>14.46</v>
      </c>
      <c r="O76">
        <v>25.05</v>
      </c>
    </row>
    <row r="77" spans="1:15">
      <c r="A77" t="s">
        <v>379</v>
      </c>
      <c r="B77">
        <v>36100</v>
      </c>
      <c r="C77">
        <v>150</v>
      </c>
      <c r="D77">
        <v>8</v>
      </c>
      <c r="E77">
        <v>0.2</v>
      </c>
      <c r="F77">
        <v>5.3</v>
      </c>
      <c r="G77">
        <v>4.5199999999999996</v>
      </c>
      <c r="H77">
        <v>2.65</v>
      </c>
      <c r="I77">
        <v>0.83</v>
      </c>
      <c r="J77">
        <v>3.48</v>
      </c>
      <c r="K77">
        <v>13.31</v>
      </c>
      <c r="L77">
        <v>6.41</v>
      </c>
      <c r="M77">
        <v>6.22</v>
      </c>
      <c r="N77">
        <v>12.63</v>
      </c>
      <c r="O77">
        <v>25.95</v>
      </c>
    </row>
    <row r="78" spans="1:15">
      <c r="A78" t="s">
        <v>380</v>
      </c>
      <c r="B78">
        <v>31600</v>
      </c>
      <c r="C78">
        <v>150</v>
      </c>
      <c r="D78">
        <v>8</v>
      </c>
      <c r="E78">
        <v>0.15</v>
      </c>
      <c r="F78">
        <v>4.17</v>
      </c>
      <c r="G78">
        <v>3.56</v>
      </c>
      <c r="H78">
        <v>1.83</v>
      </c>
      <c r="I78">
        <v>0.65</v>
      </c>
      <c r="J78">
        <v>2.48</v>
      </c>
      <c r="K78">
        <v>10.220000000000001</v>
      </c>
      <c r="L78">
        <v>4.42</v>
      </c>
      <c r="M78">
        <v>4.9000000000000004</v>
      </c>
      <c r="N78">
        <v>9.32</v>
      </c>
      <c r="O78">
        <v>19.54</v>
      </c>
    </row>
    <row r="79" spans="1:15">
      <c r="A79" t="s">
        <v>381</v>
      </c>
      <c r="B79">
        <v>45000</v>
      </c>
      <c r="C79">
        <v>150</v>
      </c>
      <c r="D79">
        <v>8</v>
      </c>
      <c r="E79">
        <v>0.13</v>
      </c>
      <c r="F79">
        <v>3.53</v>
      </c>
      <c r="G79">
        <v>3.47</v>
      </c>
      <c r="H79">
        <v>2.2000000000000002</v>
      </c>
      <c r="I79">
        <v>0.69</v>
      </c>
      <c r="J79">
        <v>2.89</v>
      </c>
      <c r="K79">
        <v>9.92</v>
      </c>
      <c r="L79">
        <v>5.33</v>
      </c>
      <c r="M79">
        <v>5.23</v>
      </c>
      <c r="N79">
        <v>10.56</v>
      </c>
      <c r="O79">
        <v>20.49</v>
      </c>
    </row>
    <row r="80" spans="1:15">
      <c r="A80" t="s">
        <v>382</v>
      </c>
      <c r="B80">
        <v>43600</v>
      </c>
      <c r="C80">
        <v>150</v>
      </c>
      <c r="D80">
        <v>8</v>
      </c>
      <c r="E80">
        <v>0.1</v>
      </c>
      <c r="F80">
        <v>2.79</v>
      </c>
      <c r="G80">
        <v>2.74</v>
      </c>
      <c r="H80">
        <v>1.69</v>
      </c>
      <c r="I80">
        <v>0.55000000000000004</v>
      </c>
      <c r="J80">
        <v>2.2400000000000002</v>
      </c>
      <c r="K80">
        <v>7.77</v>
      </c>
      <c r="L80">
        <v>4.08</v>
      </c>
      <c r="M80">
        <v>4.13</v>
      </c>
      <c r="N80">
        <v>8.2100000000000009</v>
      </c>
      <c r="O80">
        <v>15.99</v>
      </c>
    </row>
    <row r="81" spans="1:15">
      <c r="A81" t="s">
        <v>383</v>
      </c>
      <c r="B81">
        <v>59400</v>
      </c>
      <c r="C81">
        <v>150</v>
      </c>
      <c r="D81">
        <v>8</v>
      </c>
      <c r="E81">
        <v>0.1</v>
      </c>
      <c r="F81">
        <v>2.65</v>
      </c>
      <c r="G81">
        <v>2.95</v>
      </c>
      <c r="H81">
        <v>2.1800000000000002</v>
      </c>
      <c r="I81">
        <v>0.61</v>
      </c>
      <c r="J81">
        <v>2.79</v>
      </c>
      <c r="K81">
        <v>8.41</v>
      </c>
      <c r="L81">
        <v>5.28</v>
      </c>
      <c r="M81">
        <v>4.7699999999999996</v>
      </c>
      <c r="N81">
        <v>10.050000000000001</v>
      </c>
      <c r="O81">
        <v>18.46</v>
      </c>
    </row>
    <row r="82" spans="1:15">
      <c r="A82" t="s">
        <v>384</v>
      </c>
      <c r="B82">
        <v>56500</v>
      </c>
      <c r="C82">
        <v>150</v>
      </c>
      <c r="D82">
        <v>8</v>
      </c>
      <c r="E82">
        <v>0.08</v>
      </c>
      <c r="F82">
        <v>2.09</v>
      </c>
      <c r="G82">
        <v>2.33</v>
      </c>
      <c r="H82">
        <v>1.64</v>
      </c>
      <c r="I82">
        <v>0.48</v>
      </c>
      <c r="J82">
        <v>2.12</v>
      </c>
      <c r="K82">
        <v>6.56</v>
      </c>
      <c r="L82">
        <v>3.97</v>
      </c>
      <c r="M82">
        <v>3.77</v>
      </c>
      <c r="N82">
        <v>7.74</v>
      </c>
      <c r="O82">
        <v>14.3</v>
      </c>
    </row>
    <row r="83" spans="1:15">
      <c r="A83" t="s">
        <v>385</v>
      </c>
      <c r="B83">
        <v>163000</v>
      </c>
      <c r="C83">
        <v>150</v>
      </c>
      <c r="D83">
        <v>8</v>
      </c>
      <c r="E83">
        <v>0.05</v>
      </c>
      <c r="F83">
        <v>1.39</v>
      </c>
      <c r="G83">
        <v>2.0499999999999998</v>
      </c>
      <c r="H83">
        <v>3.15</v>
      </c>
      <c r="I83">
        <v>0.49</v>
      </c>
      <c r="J83">
        <v>3.64</v>
      </c>
      <c r="K83">
        <v>7.11</v>
      </c>
      <c r="L83">
        <v>7.62</v>
      </c>
      <c r="M83">
        <v>3.86</v>
      </c>
      <c r="N83">
        <v>11.48</v>
      </c>
      <c r="O83">
        <v>18.600000000000001</v>
      </c>
    </row>
    <row r="84" spans="1:15">
      <c r="A84" t="s">
        <v>386</v>
      </c>
      <c r="B84">
        <v>130000</v>
      </c>
      <c r="C84">
        <v>150</v>
      </c>
      <c r="D84">
        <v>8</v>
      </c>
      <c r="E84">
        <v>0.08</v>
      </c>
      <c r="F84">
        <v>2.09</v>
      </c>
      <c r="G84">
        <v>3.09</v>
      </c>
      <c r="H84">
        <v>3.78</v>
      </c>
      <c r="I84">
        <v>0.74</v>
      </c>
      <c r="J84">
        <v>4.5199999999999996</v>
      </c>
      <c r="K84">
        <v>9.7200000000000006</v>
      </c>
      <c r="L84">
        <v>9.1300000000000008</v>
      </c>
      <c r="M84">
        <v>5.79</v>
      </c>
      <c r="N84">
        <v>14.92</v>
      </c>
      <c r="O84">
        <v>24.65</v>
      </c>
    </row>
    <row r="85" spans="1:15">
      <c r="A85" t="s">
        <v>387</v>
      </c>
      <c r="B85">
        <v>107000</v>
      </c>
      <c r="C85">
        <v>150</v>
      </c>
      <c r="D85">
        <v>8</v>
      </c>
      <c r="E85">
        <v>0.08</v>
      </c>
      <c r="F85">
        <v>2.17</v>
      </c>
      <c r="G85">
        <v>2.7</v>
      </c>
      <c r="H85">
        <v>3.22</v>
      </c>
      <c r="I85">
        <v>0.61</v>
      </c>
      <c r="J85">
        <v>3.83</v>
      </c>
      <c r="K85">
        <v>8.7200000000000006</v>
      </c>
      <c r="L85">
        <v>7.78</v>
      </c>
      <c r="M85">
        <v>4.78</v>
      </c>
      <c r="N85">
        <v>12.56</v>
      </c>
      <c r="O85">
        <v>21.29</v>
      </c>
    </row>
    <row r="86" spans="1:15">
      <c r="A86" t="s">
        <v>388</v>
      </c>
      <c r="B86">
        <v>57100</v>
      </c>
      <c r="C86">
        <v>150</v>
      </c>
      <c r="D86">
        <v>8</v>
      </c>
      <c r="E86">
        <v>0.15</v>
      </c>
      <c r="F86">
        <v>4.12</v>
      </c>
      <c r="G86">
        <v>5.13</v>
      </c>
      <c r="H86">
        <v>3.27</v>
      </c>
      <c r="I86">
        <v>1.17</v>
      </c>
      <c r="J86">
        <v>4.4400000000000004</v>
      </c>
      <c r="K86">
        <v>13.71</v>
      </c>
      <c r="L86">
        <v>7.89</v>
      </c>
      <c r="M86">
        <v>9.08</v>
      </c>
      <c r="N86">
        <v>16.97</v>
      </c>
      <c r="O86">
        <v>30.69</v>
      </c>
    </row>
    <row r="87" spans="1:15">
      <c r="A87" t="s">
        <v>389</v>
      </c>
      <c r="B87">
        <v>54200</v>
      </c>
      <c r="C87">
        <v>150</v>
      </c>
      <c r="D87">
        <v>8</v>
      </c>
      <c r="E87">
        <v>0.12</v>
      </c>
      <c r="F87">
        <v>3.26</v>
      </c>
      <c r="G87">
        <v>4.0599999999999996</v>
      </c>
      <c r="H87">
        <v>2.4500000000000002</v>
      </c>
      <c r="I87">
        <v>0.92</v>
      </c>
      <c r="J87">
        <v>3.37</v>
      </c>
      <c r="K87">
        <v>10.7</v>
      </c>
      <c r="L87">
        <v>5.92</v>
      </c>
      <c r="M87">
        <v>7.18</v>
      </c>
      <c r="N87">
        <v>13.1</v>
      </c>
      <c r="O87">
        <v>23.81</v>
      </c>
    </row>
    <row r="88" spans="1:15">
      <c r="A88" t="s">
        <v>390</v>
      </c>
      <c r="B88">
        <v>127000</v>
      </c>
      <c r="C88">
        <v>150</v>
      </c>
      <c r="D88">
        <v>8</v>
      </c>
      <c r="E88">
        <v>0.12</v>
      </c>
      <c r="F88">
        <v>3.26</v>
      </c>
      <c r="G88">
        <v>4.0599999999999996</v>
      </c>
      <c r="H88">
        <v>5.75</v>
      </c>
      <c r="I88">
        <v>0.92</v>
      </c>
      <c r="J88">
        <v>6.67</v>
      </c>
      <c r="K88">
        <v>14</v>
      </c>
      <c r="L88">
        <v>13.88</v>
      </c>
      <c r="M88">
        <v>7.18</v>
      </c>
      <c r="N88">
        <v>21.06</v>
      </c>
      <c r="O88">
        <v>35.06</v>
      </c>
    </row>
    <row r="89" spans="1:15">
      <c r="A89" t="s">
        <v>391</v>
      </c>
      <c r="B89">
        <v>65200</v>
      </c>
      <c r="C89">
        <v>150</v>
      </c>
      <c r="D89">
        <v>8</v>
      </c>
      <c r="E89">
        <v>0.09</v>
      </c>
      <c r="F89">
        <v>2.54</v>
      </c>
      <c r="G89">
        <v>3.17</v>
      </c>
      <c r="H89">
        <v>2.2999999999999998</v>
      </c>
      <c r="I89">
        <v>0.72</v>
      </c>
      <c r="J89">
        <v>3.02</v>
      </c>
      <c r="K89">
        <v>8.74</v>
      </c>
      <c r="L89">
        <v>5.56</v>
      </c>
      <c r="M89">
        <v>5.6</v>
      </c>
      <c r="N89">
        <v>11.16</v>
      </c>
      <c r="O89">
        <v>19.91</v>
      </c>
    </row>
    <row r="90" spans="1:15">
      <c r="A90" t="s">
        <v>392</v>
      </c>
      <c r="B90">
        <v>85400</v>
      </c>
      <c r="C90">
        <v>150</v>
      </c>
      <c r="D90">
        <v>8</v>
      </c>
      <c r="E90">
        <v>0.06</v>
      </c>
      <c r="F90">
        <v>1.69</v>
      </c>
      <c r="G90">
        <v>2.11</v>
      </c>
      <c r="H90">
        <v>2.0099999999999998</v>
      </c>
      <c r="I90">
        <v>0.48</v>
      </c>
      <c r="J90">
        <v>2.4900000000000002</v>
      </c>
      <c r="K90">
        <v>6.3</v>
      </c>
      <c r="L90">
        <v>4.8499999999999996</v>
      </c>
      <c r="M90">
        <v>3.73</v>
      </c>
      <c r="N90">
        <v>8.58</v>
      </c>
      <c r="O90">
        <v>14.9</v>
      </c>
    </row>
    <row r="91" spans="1:15">
      <c r="A91" t="s">
        <v>393</v>
      </c>
      <c r="B91">
        <v>96500</v>
      </c>
      <c r="C91">
        <v>150</v>
      </c>
      <c r="D91">
        <v>8</v>
      </c>
      <c r="E91">
        <v>0.05</v>
      </c>
      <c r="F91">
        <v>1.33</v>
      </c>
      <c r="G91">
        <v>1.66</v>
      </c>
      <c r="H91">
        <v>1.79</v>
      </c>
      <c r="I91">
        <v>0.38</v>
      </c>
      <c r="J91">
        <v>2.17</v>
      </c>
      <c r="K91">
        <v>5.18</v>
      </c>
      <c r="L91">
        <v>4.33</v>
      </c>
      <c r="M91">
        <v>2.95</v>
      </c>
      <c r="N91">
        <v>7.28</v>
      </c>
      <c r="O91">
        <v>12.47</v>
      </c>
    </row>
    <row r="92" spans="1:15">
      <c r="A92" t="s">
        <v>394</v>
      </c>
      <c r="B92">
        <v>166000</v>
      </c>
      <c r="C92">
        <v>150</v>
      </c>
      <c r="D92">
        <v>8</v>
      </c>
      <c r="E92">
        <v>0.05</v>
      </c>
      <c r="F92">
        <v>1.27</v>
      </c>
      <c r="G92">
        <v>1.58</v>
      </c>
      <c r="H92">
        <v>2.93</v>
      </c>
      <c r="I92">
        <v>0.36</v>
      </c>
      <c r="J92">
        <v>3.29</v>
      </c>
      <c r="K92">
        <v>6.15</v>
      </c>
      <c r="L92">
        <v>7.08</v>
      </c>
      <c r="M92">
        <v>2.8</v>
      </c>
      <c r="N92">
        <v>9.8800000000000008</v>
      </c>
      <c r="O92">
        <v>16.04</v>
      </c>
    </row>
    <row r="93" spans="1:15">
      <c r="A93" t="s">
        <v>395</v>
      </c>
      <c r="B93">
        <v>184000</v>
      </c>
      <c r="C93">
        <v>150</v>
      </c>
      <c r="D93">
        <v>8</v>
      </c>
      <c r="E93">
        <v>7.0000000000000007E-2</v>
      </c>
      <c r="F93">
        <v>1.76</v>
      </c>
      <c r="G93">
        <v>2.2000000000000002</v>
      </c>
      <c r="H93">
        <v>4.51</v>
      </c>
      <c r="I93">
        <v>0.5</v>
      </c>
      <c r="J93">
        <v>5.01</v>
      </c>
      <c r="K93">
        <v>8.99</v>
      </c>
      <c r="L93">
        <v>10.9</v>
      </c>
      <c r="M93">
        <v>3.89</v>
      </c>
      <c r="N93">
        <v>14.79</v>
      </c>
      <c r="O93">
        <v>23.79</v>
      </c>
    </row>
    <row r="94" spans="1:15">
      <c r="A94" t="s">
        <v>396</v>
      </c>
      <c r="B94">
        <v>219000</v>
      </c>
      <c r="C94">
        <v>150</v>
      </c>
      <c r="D94">
        <v>8</v>
      </c>
      <c r="E94">
        <v>0.05</v>
      </c>
      <c r="F94">
        <v>1.27</v>
      </c>
      <c r="G94">
        <v>1.58</v>
      </c>
      <c r="H94">
        <v>3.87</v>
      </c>
      <c r="I94">
        <v>0.36</v>
      </c>
      <c r="J94">
        <v>4.2300000000000004</v>
      </c>
      <c r="K94">
        <v>7.09</v>
      </c>
      <c r="L94">
        <v>9.34</v>
      </c>
      <c r="M94">
        <v>2.8</v>
      </c>
      <c r="N94">
        <v>12.14</v>
      </c>
      <c r="O94">
        <v>19.239999999999998</v>
      </c>
    </row>
    <row r="95" spans="1:15">
      <c r="A95" t="s">
        <v>397</v>
      </c>
      <c r="B95">
        <v>184000</v>
      </c>
      <c r="C95">
        <v>150</v>
      </c>
      <c r="D95">
        <v>8</v>
      </c>
      <c r="E95">
        <v>0.03</v>
      </c>
      <c r="F95">
        <v>0.84</v>
      </c>
      <c r="G95">
        <v>1.05</v>
      </c>
      <c r="H95">
        <v>2.16</v>
      </c>
      <c r="I95">
        <v>0.24</v>
      </c>
      <c r="J95">
        <v>2.4</v>
      </c>
      <c r="K95">
        <v>4.3099999999999996</v>
      </c>
      <c r="L95">
        <v>5.23</v>
      </c>
      <c r="M95">
        <v>1.86</v>
      </c>
      <c r="N95">
        <v>7.09</v>
      </c>
      <c r="O95">
        <v>11.41</v>
      </c>
    </row>
    <row r="96" spans="1:15">
      <c r="A96" t="s">
        <v>398</v>
      </c>
      <c r="B96">
        <v>225000</v>
      </c>
      <c r="C96">
        <v>150</v>
      </c>
      <c r="D96">
        <v>8</v>
      </c>
      <c r="E96">
        <v>0.05</v>
      </c>
      <c r="F96">
        <v>1.31</v>
      </c>
      <c r="G96">
        <v>1.94</v>
      </c>
      <c r="H96">
        <v>4.1100000000000003</v>
      </c>
      <c r="I96">
        <v>0.47</v>
      </c>
      <c r="J96">
        <v>4.58</v>
      </c>
      <c r="K96">
        <v>7.83</v>
      </c>
      <c r="L96">
        <v>9.92</v>
      </c>
      <c r="M96">
        <v>3.63</v>
      </c>
      <c r="N96">
        <v>13.55</v>
      </c>
      <c r="O96">
        <v>21.4</v>
      </c>
    </row>
    <row r="97" spans="1:15">
      <c r="A97" t="s">
        <v>399</v>
      </c>
      <c r="B97">
        <v>229000</v>
      </c>
      <c r="C97">
        <v>150</v>
      </c>
      <c r="D97">
        <v>8</v>
      </c>
      <c r="E97">
        <v>0.05</v>
      </c>
      <c r="F97">
        <v>1.27</v>
      </c>
      <c r="G97">
        <v>1.87</v>
      </c>
      <c r="H97">
        <v>4.04</v>
      </c>
      <c r="I97">
        <v>0.45</v>
      </c>
      <c r="J97">
        <v>4.49</v>
      </c>
      <c r="K97">
        <v>7.65</v>
      </c>
      <c r="L97">
        <v>9.77</v>
      </c>
      <c r="M97">
        <v>3.52</v>
      </c>
      <c r="N97">
        <v>13.29</v>
      </c>
      <c r="O97">
        <v>20.94</v>
      </c>
    </row>
    <row r="98" spans="1:15">
      <c r="A98" t="s">
        <v>400</v>
      </c>
      <c r="B98">
        <v>69600</v>
      </c>
      <c r="C98">
        <v>150</v>
      </c>
      <c r="D98">
        <v>8</v>
      </c>
      <c r="E98">
        <v>7.0000000000000007E-2</v>
      </c>
      <c r="F98">
        <v>2.0099999999999998</v>
      </c>
      <c r="G98">
        <v>2.2400000000000002</v>
      </c>
      <c r="H98">
        <v>1.94</v>
      </c>
      <c r="I98">
        <v>0.46</v>
      </c>
      <c r="J98">
        <v>2.4</v>
      </c>
      <c r="K98">
        <v>6.66</v>
      </c>
      <c r="L98">
        <v>4.6900000000000004</v>
      </c>
      <c r="M98">
        <v>3.62</v>
      </c>
      <c r="N98">
        <v>8.31</v>
      </c>
      <c r="O98">
        <v>14.98</v>
      </c>
    </row>
    <row r="99" spans="1:15">
      <c r="A99" t="s">
        <v>401</v>
      </c>
      <c r="B99">
        <v>96500</v>
      </c>
      <c r="C99">
        <v>150</v>
      </c>
      <c r="D99">
        <v>8</v>
      </c>
      <c r="E99">
        <v>0.05</v>
      </c>
      <c r="F99">
        <v>1.33</v>
      </c>
      <c r="G99">
        <v>1.49</v>
      </c>
      <c r="H99">
        <v>1.79</v>
      </c>
      <c r="I99">
        <v>0.31</v>
      </c>
      <c r="J99">
        <v>2.1</v>
      </c>
      <c r="K99">
        <v>4.9400000000000004</v>
      </c>
      <c r="L99">
        <v>4.33</v>
      </c>
      <c r="M99">
        <v>2.41</v>
      </c>
      <c r="N99">
        <v>6.74</v>
      </c>
      <c r="O99">
        <v>11.68</v>
      </c>
    </row>
    <row r="100" spans="1:15">
      <c r="A100" t="s">
        <v>402</v>
      </c>
      <c r="B100">
        <v>53000</v>
      </c>
      <c r="C100">
        <v>150</v>
      </c>
      <c r="D100">
        <v>8</v>
      </c>
      <c r="E100">
        <v>0.14000000000000001</v>
      </c>
      <c r="F100">
        <v>3.71</v>
      </c>
      <c r="G100">
        <v>4.1399999999999997</v>
      </c>
      <c r="H100">
        <v>2.73</v>
      </c>
      <c r="I100">
        <v>0.86</v>
      </c>
      <c r="J100">
        <v>3.59</v>
      </c>
      <c r="K100">
        <v>11.45</v>
      </c>
      <c r="L100">
        <v>6.6</v>
      </c>
      <c r="M100">
        <v>6.68</v>
      </c>
      <c r="N100">
        <v>13.28</v>
      </c>
      <c r="O100">
        <v>24.74</v>
      </c>
    </row>
    <row r="101" spans="1:15">
      <c r="A101" t="s">
        <v>403</v>
      </c>
      <c r="B101">
        <v>56800</v>
      </c>
      <c r="C101">
        <v>150</v>
      </c>
      <c r="D101">
        <v>8</v>
      </c>
      <c r="E101">
        <v>0.1</v>
      </c>
      <c r="F101">
        <v>2.78</v>
      </c>
      <c r="G101">
        <v>3.1</v>
      </c>
      <c r="H101">
        <v>2.19</v>
      </c>
      <c r="I101">
        <v>0.64</v>
      </c>
      <c r="J101">
        <v>2.83</v>
      </c>
      <c r="K101">
        <v>8.7200000000000006</v>
      </c>
      <c r="L101">
        <v>5.29</v>
      </c>
      <c r="M101">
        <v>5</v>
      </c>
      <c r="N101">
        <v>10.29</v>
      </c>
      <c r="O101">
        <v>19.02</v>
      </c>
    </row>
    <row r="102" spans="1:15">
      <c r="A102" t="s">
        <v>404</v>
      </c>
      <c r="B102">
        <v>60700</v>
      </c>
      <c r="C102">
        <v>150</v>
      </c>
      <c r="D102">
        <v>8</v>
      </c>
      <c r="E102">
        <v>0.09</v>
      </c>
      <c r="F102">
        <v>2.54</v>
      </c>
      <c r="G102">
        <v>3.17</v>
      </c>
      <c r="H102">
        <v>2.14</v>
      </c>
      <c r="I102">
        <v>0.72</v>
      </c>
      <c r="J102">
        <v>2.86</v>
      </c>
      <c r="K102">
        <v>8.58</v>
      </c>
      <c r="L102">
        <v>5.18</v>
      </c>
      <c r="M102">
        <v>5.6</v>
      </c>
      <c r="N102">
        <v>10.78</v>
      </c>
      <c r="O102">
        <v>19.37</v>
      </c>
    </row>
    <row r="103" spans="1:15">
      <c r="A103" t="s">
        <v>405</v>
      </c>
      <c r="B103">
        <v>77800</v>
      </c>
      <c r="C103">
        <v>150</v>
      </c>
      <c r="D103">
        <v>8</v>
      </c>
      <c r="E103">
        <v>0.06</v>
      </c>
      <c r="F103">
        <v>1.69</v>
      </c>
      <c r="G103">
        <v>2.11</v>
      </c>
      <c r="H103">
        <v>1.83</v>
      </c>
      <c r="I103">
        <v>0.48</v>
      </c>
      <c r="J103">
        <v>2.31</v>
      </c>
      <c r="K103">
        <v>6.12</v>
      </c>
      <c r="L103">
        <v>4.42</v>
      </c>
      <c r="M103">
        <v>3.73</v>
      </c>
      <c r="N103">
        <v>8.15</v>
      </c>
      <c r="O103">
        <v>14.29</v>
      </c>
    </row>
    <row r="104" spans="1:15">
      <c r="A104" t="s">
        <v>406</v>
      </c>
      <c r="B104">
        <v>71200</v>
      </c>
      <c r="C104">
        <v>150</v>
      </c>
      <c r="D104">
        <v>8</v>
      </c>
      <c r="E104">
        <v>0.09</v>
      </c>
      <c r="F104">
        <v>2.54</v>
      </c>
      <c r="G104">
        <v>2.5</v>
      </c>
      <c r="H104">
        <v>2.5099999999999998</v>
      </c>
      <c r="I104">
        <v>0.4</v>
      </c>
      <c r="J104">
        <v>2.91</v>
      </c>
      <c r="K104">
        <v>7.97</v>
      </c>
      <c r="L104">
        <v>6.07</v>
      </c>
      <c r="M104">
        <v>3.03</v>
      </c>
      <c r="N104">
        <v>9.1</v>
      </c>
      <c r="O104">
        <v>17.079999999999998</v>
      </c>
    </row>
    <row r="105" spans="1:15">
      <c r="A105" t="s">
        <v>407</v>
      </c>
      <c r="B105">
        <v>32000</v>
      </c>
      <c r="C105">
        <v>150</v>
      </c>
      <c r="D105">
        <v>8</v>
      </c>
      <c r="E105">
        <v>0.19</v>
      </c>
      <c r="F105">
        <v>5.09</v>
      </c>
      <c r="G105">
        <v>4.34</v>
      </c>
      <c r="H105">
        <v>2.2599999999999998</v>
      </c>
      <c r="I105">
        <v>0.79</v>
      </c>
      <c r="J105">
        <v>3.05</v>
      </c>
      <c r="K105">
        <v>12.49</v>
      </c>
      <c r="L105">
        <v>5.46</v>
      </c>
      <c r="M105">
        <v>5.97</v>
      </c>
      <c r="N105">
        <v>11.43</v>
      </c>
      <c r="O105">
        <v>23.92</v>
      </c>
    </row>
    <row r="106" spans="1:15">
      <c r="A106" t="s">
        <v>408</v>
      </c>
      <c r="B106">
        <v>27600</v>
      </c>
      <c r="C106">
        <v>150</v>
      </c>
      <c r="D106">
        <v>8</v>
      </c>
      <c r="E106">
        <v>0.15</v>
      </c>
      <c r="F106">
        <v>4</v>
      </c>
      <c r="G106">
        <v>3.41</v>
      </c>
      <c r="H106">
        <v>1.53</v>
      </c>
      <c r="I106">
        <v>0.62</v>
      </c>
      <c r="J106">
        <v>2.15</v>
      </c>
      <c r="K106">
        <v>9.59</v>
      </c>
      <c r="L106">
        <v>3.7</v>
      </c>
      <c r="M106">
        <v>4.7</v>
      </c>
      <c r="N106">
        <v>8.4</v>
      </c>
      <c r="O106">
        <v>18</v>
      </c>
    </row>
    <row r="107" spans="1:15">
      <c r="A107" t="s">
        <v>409</v>
      </c>
      <c r="B107">
        <v>38900</v>
      </c>
      <c r="C107">
        <v>150</v>
      </c>
      <c r="D107">
        <v>8</v>
      </c>
      <c r="E107">
        <v>0.12</v>
      </c>
      <c r="F107">
        <v>3.39</v>
      </c>
      <c r="G107">
        <v>3.33</v>
      </c>
      <c r="H107">
        <v>1.83</v>
      </c>
      <c r="I107">
        <v>0.67</v>
      </c>
      <c r="J107">
        <v>2.5</v>
      </c>
      <c r="K107">
        <v>9.23</v>
      </c>
      <c r="L107">
        <v>4.42</v>
      </c>
      <c r="M107">
        <v>5.03</v>
      </c>
      <c r="N107">
        <v>9.4499999999999993</v>
      </c>
      <c r="O107">
        <v>18.690000000000001</v>
      </c>
    </row>
    <row r="108" spans="1:15">
      <c r="A108" t="s">
        <v>410</v>
      </c>
      <c r="B108">
        <v>37500</v>
      </c>
      <c r="C108">
        <v>150</v>
      </c>
      <c r="D108">
        <v>8</v>
      </c>
      <c r="E108">
        <v>0.1</v>
      </c>
      <c r="F108">
        <v>2.67</v>
      </c>
      <c r="G108">
        <v>2.63</v>
      </c>
      <c r="H108">
        <v>1.39</v>
      </c>
      <c r="I108">
        <v>0.53</v>
      </c>
      <c r="J108">
        <v>1.92</v>
      </c>
      <c r="K108">
        <v>7.24</v>
      </c>
      <c r="L108">
        <v>3.36</v>
      </c>
      <c r="M108">
        <v>3.97</v>
      </c>
      <c r="N108">
        <v>7.33</v>
      </c>
      <c r="O108">
        <v>14.58</v>
      </c>
    </row>
    <row r="109" spans="1:15">
      <c r="A109" t="s">
        <v>411</v>
      </c>
      <c r="B109">
        <v>51300</v>
      </c>
      <c r="C109">
        <v>150</v>
      </c>
      <c r="D109">
        <v>8</v>
      </c>
      <c r="E109">
        <v>0.09</v>
      </c>
      <c r="F109">
        <v>2.54</v>
      </c>
      <c r="G109">
        <v>2.83</v>
      </c>
      <c r="H109">
        <v>1.81</v>
      </c>
      <c r="I109">
        <v>0.59</v>
      </c>
      <c r="J109">
        <v>2.4</v>
      </c>
      <c r="K109">
        <v>7.79</v>
      </c>
      <c r="L109">
        <v>4.37</v>
      </c>
      <c r="M109">
        <v>4.58</v>
      </c>
      <c r="N109">
        <v>8.9499999999999993</v>
      </c>
      <c r="O109">
        <v>16.739999999999998</v>
      </c>
    </row>
    <row r="110" spans="1:15">
      <c r="A110" t="s">
        <v>412</v>
      </c>
      <c r="B110">
        <v>48400</v>
      </c>
      <c r="C110">
        <v>150</v>
      </c>
      <c r="D110">
        <v>8</v>
      </c>
      <c r="E110">
        <v>7.0000000000000007E-2</v>
      </c>
      <c r="F110">
        <v>2.0099999999999998</v>
      </c>
      <c r="G110">
        <v>2.2400000000000002</v>
      </c>
      <c r="H110">
        <v>1.35</v>
      </c>
      <c r="I110">
        <v>0.46</v>
      </c>
      <c r="J110">
        <v>1.81</v>
      </c>
      <c r="K110">
        <v>6.07</v>
      </c>
      <c r="L110">
        <v>3.26</v>
      </c>
      <c r="M110">
        <v>3.62</v>
      </c>
      <c r="N110">
        <v>6.88</v>
      </c>
      <c r="O110">
        <v>12.96</v>
      </c>
    </row>
    <row r="111" spans="1:15">
      <c r="A111" t="s">
        <v>413</v>
      </c>
      <c r="B111">
        <v>150000</v>
      </c>
      <c r="C111">
        <v>150</v>
      </c>
      <c r="D111">
        <v>8</v>
      </c>
      <c r="E111">
        <v>0.05</v>
      </c>
      <c r="F111">
        <v>1.33</v>
      </c>
      <c r="G111">
        <v>1.97</v>
      </c>
      <c r="H111">
        <v>2.79</v>
      </c>
      <c r="I111">
        <v>0.47</v>
      </c>
      <c r="J111">
        <v>3.26</v>
      </c>
      <c r="K111">
        <v>6.58</v>
      </c>
      <c r="L111">
        <v>6.73</v>
      </c>
      <c r="M111">
        <v>3.7</v>
      </c>
      <c r="N111">
        <v>10.43</v>
      </c>
      <c r="O111">
        <v>17.03</v>
      </c>
    </row>
    <row r="112" spans="1:15">
      <c r="A112" t="s">
        <v>414</v>
      </c>
      <c r="B112">
        <v>121000</v>
      </c>
      <c r="C112">
        <v>150</v>
      </c>
      <c r="D112">
        <v>8</v>
      </c>
      <c r="E112">
        <v>7.0000000000000007E-2</v>
      </c>
      <c r="F112">
        <v>2.0099999999999998</v>
      </c>
      <c r="G112">
        <v>2.96</v>
      </c>
      <c r="H112">
        <v>3.38</v>
      </c>
      <c r="I112">
        <v>0.71</v>
      </c>
      <c r="J112">
        <v>4.09</v>
      </c>
      <c r="K112">
        <v>9.08</v>
      </c>
      <c r="L112">
        <v>8.16</v>
      </c>
      <c r="M112">
        <v>5.56</v>
      </c>
      <c r="N112">
        <v>13.72</v>
      </c>
      <c r="O112">
        <v>22.81</v>
      </c>
    </row>
    <row r="113" spans="1:15">
      <c r="A113" t="s">
        <v>415</v>
      </c>
      <c r="B113">
        <v>70600</v>
      </c>
      <c r="C113">
        <v>150</v>
      </c>
      <c r="D113">
        <v>8</v>
      </c>
      <c r="E113">
        <v>0.1</v>
      </c>
      <c r="F113">
        <v>2.74</v>
      </c>
      <c r="G113">
        <v>3.41</v>
      </c>
      <c r="H113">
        <v>2.68</v>
      </c>
      <c r="I113">
        <v>0.78</v>
      </c>
      <c r="J113">
        <v>3.46</v>
      </c>
      <c r="K113">
        <v>9.6199999999999992</v>
      </c>
      <c r="L113">
        <v>6.48</v>
      </c>
      <c r="M113">
        <v>6.03</v>
      </c>
      <c r="N113">
        <v>12.51</v>
      </c>
      <c r="O113">
        <v>22.15</v>
      </c>
    </row>
    <row r="114" spans="1:15">
      <c r="A114" t="s">
        <v>416</v>
      </c>
      <c r="B114">
        <v>95700</v>
      </c>
      <c r="C114">
        <v>150</v>
      </c>
      <c r="D114">
        <v>8</v>
      </c>
      <c r="E114">
        <v>7.0000000000000007E-2</v>
      </c>
      <c r="F114">
        <v>1.82</v>
      </c>
      <c r="G114">
        <v>2.27</v>
      </c>
      <c r="H114">
        <v>2.42</v>
      </c>
      <c r="I114">
        <v>0.52</v>
      </c>
      <c r="J114">
        <v>2.94</v>
      </c>
      <c r="K114">
        <v>7.05</v>
      </c>
      <c r="L114">
        <v>5.86</v>
      </c>
      <c r="M114">
        <v>4.0199999999999996</v>
      </c>
      <c r="N114">
        <v>9.8800000000000008</v>
      </c>
      <c r="O114">
        <v>16.940000000000001</v>
      </c>
    </row>
    <row r="115" spans="1:15">
      <c r="A115" t="s">
        <v>417</v>
      </c>
      <c r="B115">
        <v>107000</v>
      </c>
      <c r="C115">
        <v>150</v>
      </c>
      <c r="D115">
        <v>8</v>
      </c>
      <c r="E115">
        <v>0.05</v>
      </c>
      <c r="F115">
        <v>1.44</v>
      </c>
      <c r="G115">
        <v>1.79</v>
      </c>
      <c r="H115">
        <v>2.14</v>
      </c>
      <c r="I115">
        <v>0.41</v>
      </c>
      <c r="J115">
        <v>2.5499999999999998</v>
      </c>
      <c r="K115">
        <v>5.79</v>
      </c>
      <c r="L115">
        <v>5.17</v>
      </c>
      <c r="M115">
        <v>3.17</v>
      </c>
      <c r="N115">
        <v>8.34</v>
      </c>
      <c r="O115">
        <v>14.14</v>
      </c>
    </row>
    <row r="116" spans="1:15">
      <c r="A116" t="s">
        <v>418</v>
      </c>
      <c r="B116">
        <v>177000</v>
      </c>
      <c r="C116">
        <v>150</v>
      </c>
      <c r="D116">
        <v>8</v>
      </c>
      <c r="E116">
        <v>0.05</v>
      </c>
      <c r="F116">
        <v>1.37</v>
      </c>
      <c r="G116">
        <v>1.7</v>
      </c>
      <c r="H116">
        <v>3.36</v>
      </c>
      <c r="I116">
        <v>0.39</v>
      </c>
      <c r="J116">
        <v>3.75</v>
      </c>
      <c r="K116">
        <v>6.83</v>
      </c>
      <c r="L116">
        <v>8.1300000000000008</v>
      </c>
      <c r="M116">
        <v>3.01</v>
      </c>
      <c r="N116">
        <v>11.14</v>
      </c>
      <c r="O116">
        <v>17.989999999999998</v>
      </c>
    </row>
    <row r="117" spans="1:15">
      <c r="A117" t="s">
        <v>419</v>
      </c>
      <c r="B117">
        <v>194000</v>
      </c>
      <c r="C117">
        <v>150</v>
      </c>
      <c r="D117">
        <v>8</v>
      </c>
      <c r="E117">
        <v>7.0000000000000007E-2</v>
      </c>
      <c r="F117">
        <v>1.9</v>
      </c>
      <c r="G117">
        <v>2.37</v>
      </c>
      <c r="H117">
        <v>5.12</v>
      </c>
      <c r="I117">
        <v>0.54</v>
      </c>
      <c r="J117">
        <v>5.66</v>
      </c>
      <c r="K117">
        <v>9.94</v>
      </c>
      <c r="L117">
        <v>12.38</v>
      </c>
      <c r="M117">
        <v>4.1900000000000004</v>
      </c>
      <c r="N117">
        <v>16.57</v>
      </c>
      <c r="O117">
        <v>26.52</v>
      </c>
    </row>
    <row r="118" spans="1:15">
      <c r="A118" t="s">
        <v>420</v>
      </c>
      <c r="B118">
        <v>229000</v>
      </c>
      <c r="C118">
        <v>150</v>
      </c>
      <c r="D118">
        <v>8</v>
      </c>
      <c r="E118">
        <v>0.05</v>
      </c>
      <c r="F118">
        <v>1.37</v>
      </c>
      <c r="G118">
        <v>1.7</v>
      </c>
      <c r="H118">
        <v>4.3499999999999996</v>
      </c>
      <c r="I118">
        <v>0.39</v>
      </c>
      <c r="J118">
        <v>4.74</v>
      </c>
      <c r="K118">
        <v>7.82</v>
      </c>
      <c r="L118">
        <v>10.52</v>
      </c>
      <c r="M118">
        <v>3.01</v>
      </c>
      <c r="N118">
        <v>13.53</v>
      </c>
      <c r="O118">
        <v>21.37</v>
      </c>
    </row>
    <row r="119" spans="1:15">
      <c r="A119" t="s">
        <v>421</v>
      </c>
      <c r="B119">
        <v>202000</v>
      </c>
      <c r="C119">
        <v>150</v>
      </c>
      <c r="D119">
        <v>8</v>
      </c>
      <c r="E119">
        <v>0.03</v>
      </c>
      <c r="F119">
        <v>0.91</v>
      </c>
      <c r="G119">
        <v>1.1299999999999999</v>
      </c>
      <c r="H119">
        <v>2.56</v>
      </c>
      <c r="I119">
        <v>0.26</v>
      </c>
      <c r="J119">
        <v>2.82</v>
      </c>
      <c r="K119">
        <v>4.87</v>
      </c>
      <c r="L119">
        <v>6.18</v>
      </c>
      <c r="M119">
        <v>2.0099999999999998</v>
      </c>
      <c r="N119">
        <v>8.19</v>
      </c>
      <c r="O119">
        <v>13.07</v>
      </c>
    </row>
    <row r="120" spans="1:15">
      <c r="A120" t="s">
        <v>422</v>
      </c>
      <c r="B120">
        <v>235000</v>
      </c>
      <c r="C120">
        <v>150</v>
      </c>
      <c r="D120">
        <v>8</v>
      </c>
      <c r="E120">
        <v>0.05</v>
      </c>
      <c r="F120">
        <v>1.41</v>
      </c>
      <c r="G120">
        <v>2.09</v>
      </c>
      <c r="H120">
        <v>4.62</v>
      </c>
      <c r="I120">
        <v>0.5</v>
      </c>
      <c r="J120">
        <v>5.12</v>
      </c>
      <c r="K120">
        <v>8.6300000000000008</v>
      </c>
      <c r="L120">
        <v>11.16</v>
      </c>
      <c r="M120">
        <v>3.91</v>
      </c>
      <c r="N120">
        <v>15.07</v>
      </c>
      <c r="O120">
        <v>23.71</v>
      </c>
    </row>
    <row r="121" spans="1:15">
      <c r="A121" t="s">
        <v>423</v>
      </c>
      <c r="B121">
        <v>239000</v>
      </c>
      <c r="C121">
        <v>150</v>
      </c>
      <c r="D121">
        <v>8</v>
      </c>
      <c r="E121">
        <v>0.05</v>
      </c>
      <c r="F121">
        <v>1.37</v>
      </c>
      <c r="G121">
        <v>2.02</v>
      </c>
      <c r="H121">
        <v>4.55</v>
      </c>
      <c r="I121">
        <v>0.49</v>
      </c>
      <c r="J121">
        <v>5.04</v>
      </c>
      <c r="K121">
        <v>8.43</v>
      </c>
      <c r="L121">
        <v>10.98</v>
      </c>
      <c r="M121">
        <v>3.79</v>
      </c>
      <c r="N121">
        <v>14.77</v>
      </c>
      <c r="O121">
        <v>23.2</v>
      </c>
    </row>
    <row r="122" spans="1:15">
      <c r="A122" t="s">
        <v>424</v>
      </c>
      <c r="B122">
        <v>75400</v>
      </c>
      <c r="C122">
        <v>150</v>
      </c>
      <c r="D122">
        <v>8</v>
      </c>
      <c r="E122">
        <v>0.08</v>
      </c>
      <c r="F122">
        <v>2.16</v>
      </c>
      <c r="G122">
        <v>2.41</v>
      </c>
      <c r="H122">
        <v>2.2599999999999998</v>
      </c>
      <c r="I122">
        <v>0.5</v>
      </c>
      <c r="J122">
        <v>2.76</v>
      </c>
      <c r="K122">
        <v>7.35</v>
      </c>
      <c r="L122">
        <v>5.47</v>
      </c>
      <c r="M122">
        <v>3.89</v>
      </c>
      <c r="N122">
        <v>9.36</v>
      </c>
      <c r="O122">
        <v>16.73</v>
      </c>
    </row>
    <row r="123" spans="1:15">
      <c r="A123" t="s">
        <v>425</v>
      </c>
      <c r="B123">
        <v>107000</v>
      </c>
      <c r="C123">
        <v>150</v>
      </c>
      <c r="D123">
        <v>8</v>
      </c>
      <c r="E123">
        <v>0.05</v>
      </c>
      <c r="F123">
        <v>1.44</v>
      </c>
      <c r="G123">
        <v>1.6</v>
      </c>
      <c r="H123">
        <v>2.14</v>
      </c>
      <c r="I123">
        <v>0.33</v>
      </c>
      <c r="J123">
        <v>2.4700000000000002</v>
      </c>
      <c r="K123">
        <v>5.53</v>
      </c>
      <c r="L123">
        <v>5.17</v>
      </c>
      <c r="M123">
        <v>2.59</v>
      </c>
      <c r="N123">
        <v>7.76</v>
      </c>
      <c r="O123">
        <v>13.3</v>
      </c>
    </row>
    <row r="124" spans="1:15">
      <c r="A124" t="s">
        <v>426</v>
      </c>
      <c r="B124">
        <v>58800</v>
      </c>
      <c r="C124">
        <v>150</v>
      </c>
      <c r="D124">
        <v>8</v>
      </c>
      <c r="E124">
        <v>0.15</v>
      </c>
      <c r="F124">
        <v>4</v>
      </c>
      <c r="G124">
        <v>4.46</v>
      </c>
      <c r="H124">
        <v>3.26</v>
      </c>
      <c r="I124">
        <v>0.93</v>
      </c>
      <c r="J124">
        <v>4.1900000000000004</v>
      </c>
      <c r="K124">
        <v>12.66</v>
      </c>
      <c r="L124">
        <v>7.88</v>
      </c>
      <c r="M124">
        <v>7.2</v>
      </c>
      <c r="N124">
        <v>15.08</v>
      </c>
      <c r="O124">
        <v>27.75</v>
      </c>
    </row>
    <row r="125" spans="1:15">
      <c r="A125" t="s">
        <v>427</v>
      </c>
      <c r="B125">
        <v>62600</v>
      </c>
      <c r="C125">
        <v>150</v>
      </c>
      <c r="D125">
        <v>8</v>
      </c>
      <c r="E125">
        <v>0.11</v>
      </c>
      <c r="F125">
        <v>2.99</v>
      </c>
      <c r="G125">
        <v>3.34</v>
      </c>
      <c r="H125">
        <v>2.6</v>
      </c>
      <c r="I125">
        <v>0.69</v>
      </c>
      <c r="J125">
        <v>3.29</v>
      </c>
      <c r="K125">
        <v>9.6300000000000008</v>
      </c>
      <c r="L125">
        <v>6.28</v>
      </c>
      <c r="M125">
        <v>5.39</v>
      </c>
      <c r="N125">
        <v>11.67</v>
      </c>
      <c r="O125">
        <v>21.31</v>
      </c>
    </row>
    <row r="126" spans="1:15">
      <c r="A126" t="s">
        <v>428</v>
      </c>
      <c r="B126">
        <v>66500</v>
      </c>
      <c r="C126">
        <v>150</v>
      </c>
      <c r="D126">
        <v>8</v>
      </c>
      <c r="E126">
        <v>0.1</v>
      </c>
      <c r="F126">
        <v>2.74</v>
      </c>
      <c r="G126">
        <v>3.41</v>
      </c>
      <c r="H126">
        <v>2.5299999999999998</v>
      </c>
      <c r="I126">
        <v>0.78</v>
      </c>
      <c r="J126">
        <v>3.31</v>
      </c>
      <c r="K126">
        <v>9.4700000000000006</v>
      </c>
      <c r="L126">
        <v>6.11</v>
      </c>
      <c r="M126">
        <v>6.03</v>
      </c>
      <c r="N126">
        <v>12.14</v>
      </c>
      <c r="O126">
        <v>21.61</v>
      </c>
    </row>
    <row r="127" spans="1:15">
      <c r="A127" t="s">
        <v>429</v>
      </c>
      <c r="B127">
        <v>88100</v>
      </c>
      <c r="C127">
        <v>150</v>
      </c>
      <c r="D127">
        <v>8</v>
      </c>
      <c r="E127">
        <v>7.0000000000000007E-2</v>
      </c>
      <c r="F127">
        <v>1.82</v>
      </c>
      <c r="G127">
        <v>2.27</v>
      </c>
      <c r="H127">
        <v>2.23</v>
      </c>
      <c r="I127">
        <v>0.52</v>
      </c>
      <c r="J127">
        <v>2.75</v>
      </c>
      <c r="K127">
        <v>6.86</v>
      </c>
      <c r="L127">
        <v>5.39</v>
      </c>
      <c r="M127">
        <v>4.0199999999999996</v>
      </c>
      <c r="N127">
        <v>9.41</v>
      </c>
      <c r="O127">
        <v>16.28</v>
      </c>
    </row>
    <row r="128" spans="1:15">
      <c r="A128" t="s">
        <v>430</v>
      </c>
      <c r="B128">
        <v>81500</v>
      </c>
      <c r="C128">
        <v>150</v>
      </c>
      <c r="D128">
        <v>8</v>
      </c>
      <c r="E128">
        <v>0.11</v>
      </c>
      <c r="F128">
        <v>2.93</v>
      </c>
      <c r="G128">
        <v>3.65</v>
      </c>
      <c r="H128">
        <v>3.31</v>
      </c>
      <c r="I128">
        <v>0.83</v>
      </c>
      <c r="J128">
        <v>4.1399999999999997</v>
      </c>
      <c r="K128">
        <v>10.73</v>
      </c>
      <c r="L128">
        <v>8.01</v>
      </c>
      <c r="M128">
        <v>6.45</v>
      </c>
      <c r="N128">
        <v>14.46</v>
      </c>
      <c r="O128">
        <v>25.2</v>
      </c>
    </row>
    <row r="129" spans="1:15">
      <c r="A129" t="s">
        <v>431</v>
      </c>
      <c r="B129">
        <v>37800</v>
      </c>
      <c r="C129">
        <v>150</v>
      </c>
      <c r="D129">
        <v>8</v>
      </c>
      <c r="E129">
        <v>0.2</v>
      </c>
      <c r="F129">
        <v>5.48</v>
      </c>
      <c r="G129">
        <v>4.67</v>
      </c>
      <c r="H129">
        <v>2.87</v>
      </c>
      <c r="I129">
        <v>0.85</v>
      </c>
      <c r="J129">
        <v>3.72</v>
      </c>
      <c r="K129">
        <v>13.89</v>
      </c>
      <c r="L129">
        <v>6.94</v>
      </c>
      <c r="M129">
        <v>6.43</v>
      </c>
      <c r="N129">
        <v>13.37</v>
      </c>
      <c r="O129">
        <v>27.27</v>
      </c>
    </row>
    <row r="130" spans="1:15">
      <c r="A130" t="s">
        <v>432</v>
      </c>
      <c r="B130">
        <v>33400</v>
      </c>
      <c r="C130">
        <v>150</v>
      </c>
      <c r="D130">
        <v>8</v>
      </c>
      <c r="E130">
        <v>0.16</v>
      </c>
      <c r="F130">
        <v>4.3099999999999996</v>
      </c>
      <c r="G130">
        <v>3.68</v>
      </c>
      <c r="H130">
        <v>2</v>
      </c>
      <c r="I130">
        <v>0.67</v>
      </c>
      <c r="J130">
        <v>2.67</v>
      </c>
      <c r="K130">
        <v>10.67</v>
      </c>
      <c r="L130">
        <v>4.83</v>
      </c>
      <c r="M130">
        <v>5.0599999999999996</v>
      </c>
      <c r="N130">
        <v>9.89</v>
      </c>
      <c r="O130">
        <v>20.57</v>
      </c>
    </row>
    <row r="131" spans="1:15">
      <c r="A131" t="s">
        <v>433</v>
      </c>
      <c r="B131">
        <v>44700</v>
      </c>
      <c r="C131">
        <v>150</v>
      </c>
      <c r="D131">
        <v>8</v>
      </c>
      <c r="E131">
        <v>0.14000000000000001</v>
      </c>
      <c r="F131">
        <v>3.65</v>
      </c>
      <c r="G131">
        <v>3.59</v>
      </c>
      <c r="H131">
        <v>2.2599999999999998</v>
      </c>
      <c r="I131">
        <v>0.72</v>
      </c>
      <c r="J131">
        <v>2.98</v>
      </c>
      <c r="K131">
        <v>10.24</v>
      </c>
      <c r="L131">
        <v>5.47</v>
      </c>
      <c r="M131">
        <v>5.41</v>
      </c>
      <c r="N131">
        <v>10.88</v>
      </c>
      <c r="O131">
        <v>21.13</v>
      </c>
    </row>
    <row r="132" spans="1:15">
      <c r="A132" t="s">
        <v>434</v>
      </c>
      <c r="B132">
        <v>43300</v>
      </c>
      <c r="C132">
        <v>150</v>
      </c>
      <c r="D132">
        <v>8</v>
      </c>
      <c r="E132">
        <v>0.11</v>
      </c>
      <c r="F132">
        <v>2.88</v>
      </c>
      <c r="G132">
        <v>2.83</v>
      </c>
      <c r="H132">
        <v>1.73</v>
      </c>
      <c r="I132">
        <v>0.56999999999999995</v>
      </c>
      <c r="J132">
        <v>2.2999999999999998</v>
      </c>
      <c r="K132">
        <v>8.0299999999999994</v>
      </c>
      <c r="L132">
        <v>4.18</v>
      </c>
      <c r="M132">
        <v>4.2699999999999996</v>
      </c>
      <c r="N132">
        <v>8.4499999999999993</v>
      </c>
      <c r="O132">
        <v>16.489999999999998</v>
      </c>
    </row>
    <row r="133" spans="1:15">
      <c r="A133" t="s">
        <v>435</v>
      </c>
      <c r="B133">
        <v>57100</v>
      </c>
      <c r="C133">
        <v>150</v>
      </c>
      <c r="D133">
        <v>8</v>
      </c>
      <c r="E133">
        <v>0.1</v>
      </c>
      <c r="F133">
        <v>2.74</v>
      </c>
      <c r="G133">
        <v>3.05</v>
      </c>
      <c r="H133">
        <v>2.17</v>
      </c>
      <c r="I133">
        <v>0.63</v>
      </c>
      <c r="J133">
        <v>2.8</v>
      </c>
      <c r="K133">
        <v>8.61</v>
      </c>
      <c r="L133">
        <v>5.24</v>
      </c>
      <c r="M133">
        <v>4.93</v>
      </c>
      <c r="N133">
        <v>10.17</v>
      </c>
      <c r="O133">
        <v>18.79</v>
      </c>
    </row>
    <row r="134" spans="1:15">
      <c r="A134" t="s">
        <v>436</v>
      </c>
      <c r="B134">
        <v>54200</v>
      </c>
      <c r="C134">
        <v>150</v>
      </c>
      <c r="D134">
        <v>8</v>
      </c>
      <c r="E134">
        <v>0.08</v>
      </c>
      <c r="F134">
        <v>2.16</v>
      </c>
      <c r="G134">
        <v>2.41</v>
      </c>
      <c r="H134">
        <v>1.63</v>
      </c>
      <c r="I134">
        <v>0.5</v>
      </c>
      <c r="J134">
        <v>2.13</v>
      </c>
      <c r="K134">
        <v>6.71</v>
      </c>
      <c r="L134">
        <v>3.93</v>
      </c>
      <c r="M134">
        <v>3.89</v>
      </c>
      <c r="N134">
        <v>7.82</v>
      </c>
      <c r="O134">
        <v>14.55</v>
      </c>
    </row>
    <row r="135" spans="1:15">
      <c r="A135" t="s">
        <v>437</v>
      </c>
      <c r="B135">
        <v>161000</v>
      </c>
      <c r="C135">
        <v>150</v>
      </c>
      <c r="D135">
        <v>8</v>
      </c>
      <c r="E135">
        <v>0.05</v>
      </c>
      <c r="F135">
        <v>1.44</v>
      </c>
      <c r="G135">
        <v>2.12</v>
      </c>
      <c r="H135">
        <v>3.22</v>
      </c>
      <c r="I135">
        <v>0.51</v>
      </c>
      <c r="J135">
        <v>3.73</v>
      </c>
      <c r="K135">
        <v>7.31</v>
      </c>
      <c r="L135">
        <v>7.78</v>
      </c>
      <c r="M135">
        <v>3.99</v>
      </c>
      <c r="N135">
        <v>11.77</v>
      </c>
      <c r="O135">
        <v>19.09</v>
      </c>
    </row>
    <row r="136" spans="1:15">
      <c r="A136" t="s">
        <v>438</v>
      </c>
      <c r="B136">
        <v>127000</v>
      </c>
      <c r="C136">
        <v>150</v>
      </c>
      <c r="D136">
        <v>8</v>
      </c>
      <c r="E136">
        <v>0.08</v>
      </c>
      <c r="F136">
        <v>2.16</v>
      </c>
      <c r="G136">
        <v>3.19</v>
      </c>
      <c r="H136">
        <v>3.82</v>
      </c>
      <c r="I136">
        <v>0.77</v>
      </c>
      <c r="J136">
        <v>4.59</v>
      </c>
      <c r="K136">
        <v>9.9600000000000009</v>
      </c>
      <c r="L136">
        <v>9.2200000000000006</v>
      </c>
      <c r="M136">
        <v>5.99</v>
      </c>
      <c r="N136">
        <v>15.21</v>
      </c>
      <c r="O136">
        <v>25.18</v>
      </c>
    </row>
    <row r="137" spans="1:15">
      <c r="A137" t="s">
        <v>439</v>
      </c>
      <c r="B137">
        <v>27800</v>
      </c>
      <c r="C137">
        <v>150</v>
      </c>
      <c r="D137">
        <v>12</v>
      </c>
      <c r="E137">
        <v>0.2</v>
      </c>
      <c r="F137">
        <v>3.66</v>
      </c>
      <c r="G137">
        <v>8.14</v>
      </c>
      <c r="H137">
        <v>2.0499999999999998</v>
      </c>
      <c r="I137">
        <v>1.97</v>
      </c>
      <c r="J137">
        <v>4.0199999999999996</v>
      </c>
      <c r="K137">
        <v>15.83</v>
      </c>
      <c r="L137">
        <v>4.57</v>
      </c>
      <c r="M137">
        <v>15.25</v>
      </c>
      <c r="N137">
        <v>19.82</v>
      </c>
      <c r="O137">
        <v>35.659999999999997</v>
      </c>
    </row>
    <row r="138" spans="1:15">
      <c r="A138" t="s">
        <v>440</v>
      </c>
      <c r="B138">
        <v>27800</v>
      </c>
      <c r="C138">
        <v>150</v>
      </c>
      <c r="D138">
        <v>12</v>
      </c>
      <c r="E138">
        <v>0.16</v>
      </c>
      <c r="F138">
        <v>2.88</v>
      </c>
      <c r="G138">
        <v>6.4</v>
      </c>
      <c r="H138">
        <v>1.61</v>
      </c>
      <c r="I138">
        <v>1.55</v>
      </c>
      <c r="J138">
        <v>3.16</v>
      </c>
      <c r="K138">
        <v>12.46</v>
      </c>
      <c r="L138">
        <v>3.6</v>
      </c>
      <c r="M138">
        <v>12.01</v>
      </c>
      <c r="N138">
        <v>15.61</v>
      </c>
      <c r="O138">
        <v>28.08</v>
      </c>
    </row>
    <row r="139" spans="1:15">
      <c r="A139" t="s">
        <v>441</v>
      </c>
      <c r="B139">
        <v>38000</v>
      </c>
      <c r="C139">
        <v>150</v>
      </c>
      <c r="D139">
        <v>12</v>
      </c>
      <c r="E139">
        <v>0.11</v>
      </c>
      <c r="F139">
        <v>1.92</v>
      </c>
      <c r="G139">
        <v>4.28</v>
      </c>
      <c r="H139">
        <v>1.47</v>
      </c>
      <c r="I139">
        <v>1.03</v>
      </c>
      <c r="J139">
        <v>2.5</v>
      </c>
      <c r="K139">
        <v>8.7200000000000006</v>
      </c>
      <c r="L139">
        <v>3.29</v>
      </c>
      <c r="M139">
        <v>8.0299999999999994</v>
      </c>
      <c r="N139">
        <v>11.32</v>
      </c>
      <c r="O139">
        <v>20.05</v>
      </c>
    </row>
    <row r="140" spans="1:15">
      <c r="A140" t="s">
        <v>442</v>
      </c>
      <c r="B140">
        <v>43600</v>
      </c>
      <c r="C140">
        <v>150</v>
      </c>
      <c r="D140">
        <v>12</v>
      </c>
      <c r="E140">
        <v>0.11</v>
      </c>
      <c r="F140">
        <v>1.92</v>
      </c>
      <c r="G140">
        <v>4.28</v>
      </c>
      <c r="H140">
        <v>1.69</v>
      </c>
      <c r="I140">
        <v>1.03</v>
      </c>
      <c r="J140">
        <v>2.72</v>
      </c>
      <c r="K140">
        <v>8.94</v>
      </c>
      <c r="L140">
        <v>3.77</v>
      </c>
      <c r="M140">
        <v>8.0299999999999994</v>
      </c>
      <c r="N140">
        <v>11.8</v>
      </c>
      <c r="O140">
        <v>20.75</v>
      </c>
    </row>
    <row r="141" spans="1:15">
      <c r="A141" t="s">
        <v>443</v>
      </c>
      <c r="B141">
        <v>49300</v>
      </c>
      <c r="C141">
        <v>150</v>
      </c>
      <c r="D141">
        <v>12</v>
      </c>
      <c r="E141">
        <v>0.08</v>
      </c>
      <c r="F141">
        <v>1.44</v>
      </c>
      <c r="G141">
        <v>3.21</v>
      </c>
      <c r="H141">
        <v>1.43</v>
      </c>
      <c r="I141">
        <v>0.77</v>
      </c>
      <c r="J141">
        <v>2.2000000000000002</v>
      </c>
      <c r="K141">
        <v>6.88</v>
      </c>
      <c r="L141">
        <v>3.2</v>
      </c>
      <c r="M141">
        <v>6.03</v>
      </c>
      <c r="N141">
        <v>9.23</v>
      </c>
      <c r="O141">
        <v>16.12</v>
      </c>
    </row>
    <row r="142" spans="1:15">
      <c r="A142" t="s">
        <v>444</v>
      </c>
      <c r="B142">
        <v>100200</v>
      </c>
      <c r="C142">
        <v>150</v>
      </c>
      <c r="D142">
        <v>12</v>
      </c>
      <c r="E142">
        <v>0.05</v>
      </c>
      <c r="F142">
        <v>0.96</v>
      </c>
      <c r="G142">
        <v>2.14</v>
      </c>
      <c r="H142">
        <v>1.94</v>
      </c>
      <c r="I142">
        <v>0.51</v>
      </c>
      <c r="J142">
        <v>2.4500000000000002</v>
      </c>
      <c r="K142">
        <v>5.57</v>
      </c>
      <c r="L142">
        <v>4.33</v>
      </c>
      <c r="M142">
        <v>4.01</v>
      </c>
      <c r="N142">
        <v>8.34</v>
      </c>
      <c r="O142">
        <v>13.92</v>
      </c>
    </row>
    <row r="143" spans="1:15">
      <c r="A143" t="s">
        <v>445</v>
      </c>
      <c r="B143">
        <v>71000</v>
      </c>
      <c r="C143">
        <v>150</v>
      </c>
      <c r="D143">
        <v>12</v>
      </c>
      <c r="E143">
        <v>0.08</v>
      </c>
      <c r="F143">
        <v>1.44</v>
      </c>
      <c r="G143">
        <v>3.21</v>
      </c>
      <c r="H143">
        <v>2.0699999999999998</v>
      </c>
      <c r="I143">
        <v>0.77</v>
      </c>
      <c r="J143">
        <v>2.84</v>
      </c>
      <c r="K143">
        <v>7.51</v>
      </c>
      <c r="L143">
        <v>4.6100000000000003</v>
      </c>
      <c r="M143">
        <v>6.03</v>
      </c>
      <c r="N143">
        <v>10.64</v>
      </c>
      <c r="O143">
        <v>18.16</v>
      </c>
    </row>
    <row r="144" spans="1:15">
      <c r="A144" t="s">
        <v>446</v>
      </c>
      <c r="B144">
        <v>100200</v>
      </c>
      <c r="C144">
        <v>150</v>
      </c>
      <c r="D144">
        <v>12</v>
      </c>
      <c r="E144">
        <v>0.05</v>
      </c>
      <c r="F144">
        <v>0.96</v>
      </c>
      <c r="G144">
        <v>2.14</v>
      </c>
      <c r="H144">
        <v>1.94</v>
      </c>
      <c r="I144">
        <v>0.51</v>
      </c>
      <c r="J144">
        <v>2.4500000000000002</v>
      </c>
      <c r="K144">
        <v>5.57</v>
      </c>
      <c r="L144">
        <v>4.33</v>
      </c>
      <c r="M144">
        <v>4.01</v>
      </c>
      <c r="N144">
        <v>8.34</v>
      </c>
      <c r="O144">
        <v>13.92</v>
      </c>
    </row>
    <row r="145" spans="1:15">
      <c r="A145" t="s">
        <v>447</v>
      </c>
      <c r="B145">
        <v>26100</v>
      </c>
      <c r="C145">
        <v>150</v>
      </c>
      <c r="D145">
        <v>12</v>
      </c>
      <c r="E145">
        <v>0.2</v>
      </c>
      <c r="F145">
        <v>3.66</v>
      </c>
      <c r="G145">
        <v>8.14</v>
      </c>
      <c r="H145">
        <v>1.92</v>
      </c>
      <c r="I145">
        <v>1.97</v>
      </c>
      <c r="J145">
        <v>3.89</v>
      </c>
      <c r="K145">
        <v>15.7</v>
      </c>
      <c r="L145">
        <v>4.29</v>
      </c>
      <c r="M145">
        <v>15.25</v>
      </c>
      <c r="N145">
        <v>19.54</v>
      </c>
      <c r="O145">
        <v>35.26</v>
      </c>
    </row>
    <row r="146" spans="1:15">
      <c r="A146" t="s">
        <v>448</v>
      </c>
      <c r="B146">
        <v>27800</v>
      </c>
      <c r="C146">
        <v>150</v>
      </c>
      <c r="D146">
        <v>12</v>
      </c>
      <c r="E146">
        <v>0.16</v>
      </c>
      <c r="F146">
        <v>2.88</v>
      </c>
      <c r="G146">
        <v>6.4</v>
      </c>
      <c r="H146">
        <v>1.61</v>
      </c>
      <c r="I146">
        <v>1.55</v>
      </c>
      <c r="J146">
        <v>3.16</v>
      </c>
      <c r="K146">
        <v>12.46</v>
      </c>
      <c r="L146">
        <v>3.6</v>
      </c>
      <c r="M146">
        <v>12.01</v>
      </c>
      <c r="N146">
        <v>15.61</v>
      </c>
      <c r="O146">
        <v>28.08</v>
      </c>
    </row>
    <row r="147" spans="1:15">
      <c r="A147" t="s">
        <v>449</v>
      </c>
      <c r="B147">
        <v>36300</v>
      </c>
      <c r="C147">
        <v>150</v>
      </c>
      <c r="D147">
        <v>12</v>
      </c>
      <c r="E147">
        <v>0.14000000000000001</v>
      </c>
      <c r="F147">
        <v>2.44</v>
      </c>
      <c r="G147">
        <v>5.42</v>
      </c>
      <c r="H147">
        <v>1.78</v>
      </c>
      <c r="I147">
        <v>1.31</v>
      </c>
      <c r="J147">
        <v>3.09</v>
      </c>
      <c r="K147">
        <v>10.97</v>
      </c>
      <c r="L147">
        <v>3.98</v>
      </c>
      <c r="M147">
        <v>10.17</v>
      </c>
      <c r="N147">
        <v>14.15</v>
      </c>
      <c r="O147">
        <v>25.12</v>
      </c>
    </row>
    <row r="148" spans="1:15">
      <c r="A148" t="s">
        <v>450</v>
      </c>
      <c r="B148">
        <v>37700</v>
      </c>
      <c r="C148">
        <v>150</v>
      </c>
      <c r="D148">
        <v>12</v>
      </c>
      <c r="E148">
        <v>0.11</v>
      </c>
      <c r="F148">
        <v>1.92</v>
      </c>
      <c r="G148">
        <v>4.28</v>
      </c>
      <c r="H148">
        <v>1.46</v>
      </c>
      <c r="I148">
        <v>1.03</v>
      </c>
      <c r="J148">
        <v>2.4900000000000002</v>
      </c>
      <c r="K148">
        <v>8.7100000000000009</v>
      </c>
      <c r="L148">
        <v>3.26</v>
      </c>
      <c r="M148">
        <v>8.0299999999999994</v>
      </c>
      <c r="N148">
        <v>11.29</v>
      </c>
      <c r="O148">
        <v>20.010000000000002</v>
      </c>
    </row>
    <row r="149" spans="1:15">
      <c r="A149" t="s">
        <v>451</v>
      </c>
      <c r="B149">
        <v>48500</v>
      </c>
      <c r="C149">
        <v>150</v>
      </c>
      <c r="D149">
        <v>12</v>
      </c>
      <c r="E149">
        <v>0.1</v>
      </c>
      <c r="F149">
        <v>1.83</v>
      </c>
      <c r="G149">
        <v>4.07</v>
      </c>
      <c r="H149">
        <v>1.78</v>
      </c>
      <c r="I149">
        <v>0.98</v>
      </c>
      <c r="J149">
        <v>2.76</v>
      </c>
      <c r="K149">
        <v>8.67</v>
      </c>
      <c r="L149">
        <v>3.99</v>
      </c>
      <c r="M149">
        <v>7.63</v>
      </c>
      <c r="N149">
        <v>11.62</v>
      </c>
      <c r="O149">
        <v>20.3</v>
      </c>
    </row>
    <row r="150" spans="1:15">
      <c r="A150" t="s">
        <v>452</v>
      </c>
      <c r="B150">
        <v>50100</v>
      </c>
      <c r="C150">
        <v>150</v>
      </c>
      <c r="D150">
        <v>12</v>
      </c>
      <c r="E150">
        <v>0.08</v>
      </c>
      <c r="F150">
        <v>1.44</v>
      </c>
      <c r="G150">
        <v>3.21</v>
      </c>
      <c r="H150">
        <v>1.46</v>
      </c>
      <c r="I150">
        <v>0.77</v>
      </c>
      <c r="J150">
        <v>2.23</v>
      </c>
      <c r="K150">
        <v>6.9</v>
      </c>
      <c r="L150">
        <v>3.25</v>
      </c>
      <c r="M150">
        <v>6.03</v>
      </c>
      <c r="N150">
        <v>9.2799999999999994</v>
      </c>
      <c r="O150">
        <v>16.190000000000001</v>
      </c>
    </row>
    <row r="151" spans="1:15">
      <c r="A151" t="s">
        <v>453</v>
      </c>
      <c r="B151">
        <v>4940</v>
      </c>
      <c r="C151">
        <v>150</v>
      </c>
      <c r="D151">
        <v>12</v>
      </c>
      <c r="E151">
        <v>0.22</v>
      </c>
      <c r="F151">
        <v>2.97</v>
      </c>
      <c r="G151">
        <v>1.53</v>
      </c>
      <c r="H151">
        <v>0.39</v>
      </c>
      <c r="I151">
        <v>0.22</v>
      </c>
      <c r="J151">
        <v>0.61</v>
      </c>
      <c r="K151">
        <v>5.12</v>
      </c>
      <c r="L151">
        <v>0.68</v>
      </c>
      <c r="M151">
        <v>1.37</v>
      </c>
      <c r="N151">
        <v>2.0499999999999998</v>
      </c>
      <c r="O151">
        <v>7.18</v>
      </c>
    </row>
    <row r="152" spans="1:15">
      <c r="A152" t="s">
        <v>454</v>
      </c>
      <c r="B152">
        <v>39300</v>
      </c>
      <c r="C152">
        <v>150</v>
      </c>
      <c r="D152">
        <v>12</v>
      </c>
      <c r="E152">
        <v>0.08</v>
      </c>
      <c r="F152">
        <v>1.05</v>
      </c>
      <c r="G152">
        <v>1.22</v>
      </c>
      <c r="H152">
        <v>1.1000000000000001</v>
      </c>
      <c r="I152">
        <v>0.37</v>
      </c>
      <c r="J152">
        <v>1.47</v>
      </c>
      <c r="K152">
        <v>3.75</v>
      </c>
      <c r="L152">
        <v>1.91</v>
      </c>
      <c r="M152">
        <v>2.34</v>
      </c>
      <c r="N152">
        <v>4.25</v>
      </c>
      <c r="O152">
        <v>8</v>
      </c>
    </row>
    <row r="153" spans="1:15">
      <c r="A153" t="s">
        <v>455</v>
      </c>
      <c r="B153">
        <v>57300</v>
      </c>
      <c r="C153">
        <v>150</v>
      </c>
      <c r="D153">
        <v>12</v>
      </c>
      <c r="E153">
        <v>0.08</v>
      </c>
      <c r="F153">
        <v>1.37</v>
      </c>
      <c r="G153">
        <v>2.57</v>
      </c>
      <c r="H153">
        <v>1.58</v>
      </c>
      <c r="I153">
        <v>0.57999999999999996</v>
      </c>
      <c r="J153">
        <v>2.16</v>
      </c>
      <c r="K153">
        <v>6.11</v>
      </c>
      <c r="L153">
        <v>3.52</v>
      </c>
      <c r="M153">
        <v>4.54</v>
      </c>
      <c r="N153">
        <v>8.06</v>
      </c>
      <c r="O153">
        <v>14.18</v>
      </c>
    </row>
    <row r="154" spans="1:15">
      <c r="A154" t="s">
        <v>456</v>
      </c>
      <c r="B154">
        <v>72800</v>
      </c>
      <c r="C154">
        <v>150</v>
      </c>
      <c r="D154">
        <v>12</v>
      </c>
      <c r="E154">
        <v>0.06</v>
      </c>
      <c r="F154">
        <v>1.03</v>
      </c>
      <c r="G154">
        <v>2.2999999999999998</v>
      </c>
      <c r="H154">
        <v>1.51</v>
      </c>
      <c r="I154">
        <v>0.55000000000000004</v>
      </c>
      <c r="J154">
        <v>2.06</v>
      </c>
      <c r="K154">
        <v>5.41</v>
      </c>
      <c r="L154">
        <v>3.38</v>
      </c>
      <c r="M154">
        <v>4.3099999999999996</v>
      </c>
      <c r="N154">
        <v>7.69</v>
      </c>
      <c r="O154">
        <v>13.11</v>
      </c>
    </row>
    <row r="155" spans="1:15">
      <c r="A155" t="s">
        <v>457</v>
      </c>
      <c r="B155">
        <v>86400</v>
      </c>
      <c r="C155">
        <v>150</v>
      </c>
      <c r="D155">
        <v>12</v>
      </c>
      <c r="E155">
        <v>0.04</v>
      </c>
      <c r="F155">
        <v>0.78</v>
      </c>
      <c r="G155">
        <v>1.75</v>
      </c>
      <c r="H155">
        <v>1.37</v>
      </c>
      <c r="I155">
        <v>0.42</v>
      </c>
      <c r="J155">
        <v>1.79</v>
      </c>
      <c r="K155">
        <v>4.34</v>
      </c>
      <c r="L155">
        <v>3.06</v>
      </c>
      <c r="M155">
        <v>3.28</v>
      </c>
      <c r="N155">
        <v>6.34</v>
      </c>
      <c r="O155">
        <v>10.69</v>
      </c>
    </row>
    <row r="156" spans="1:15">
      <c r="A156" t="s">
        <v>458</v>
      </c>
      <c r="B156">
        <v>108100</v>
      </c>
      <c r="C156">
        <v>150</v>
      </c>
      <c r="D156">
        <v>12</v>
      </c>
      <c r="E156">
        <v>0.04</v>
      </c>
      <c r="F156">
        <v>0.66</v>
      </c>
      <c r="G156">
        <v>1.47</v>
      </c>
      <c r="H156">
        <v>1.44</v>
      </c>
      <c r="I156">
        <v>0.35</v>
      </c>
      <c r="J156">
        <v>1.79</v>
      </c>
      <c r="K156">
        <v>3.93</v>
      </c>
      <c r="L156">
        <v>3.21</v>
      </c>
      <c r="M156">
        <v>2.76</v>
      </c>
      <c r="N156">
        <v>5.97</v>
      </c>
      <c r="O156">
        <v>9.91</v>
      </c>
    </row>
    <row r="157" spans="1:15">
      <c r="A157" t="s">
        <v>459</v>
      </c>
      <c r="B157">
        <v>135400</v>
      </c>
      <c r="C157">
        <v>150</v>
      </c>
      <c r="D157">
        <v>12</v>
      </c>
      <c r="E157">
        <v>0.03</v>
      </c>
      <c r="F157">
        <v>0.54</v>
      </c>
      <c r="G157">
        <v>1.2</v>
      </c>
      <c r="H157">
        <v>1.48</v>
      </c>
      <c r="I157">
        <v>0.28999999999999998</v>
      </c>
      <c r="J157">
        <v>1.77</v>
      </c>
      <c r="K157">
        <v>3.52</v>
      </c>
      <c r="L157">
        <v>3.3</v>
      </c>
      <c r="M157">
        <v>2.2599999999999998</v>
      </c>
      <c r="N157">
        <v>5.56</v>
      </c>
      <c r="O157">
        <v>9.09</v>
      </c>
    </row>
    <row r="158" spans="1:15">
      <c r="A158" t="s">
        <v>460</v>
      </c>
      <c r="B158">
        <v>15300</v>
      </c>
      <c r="C158">
        <v>150</v>
      </c>
      <c r="D158">
        <v>12</v>
      </c>
      <c r="E158">
        <v>0.18</v>
      </c>
      <c r="F158">
        <v>3.31</v>
      </c>
      <c r="G158">
        <v>5.56</v>
      </c>
      <c r="H158">
        <v>1.02</v>
      </c>
      <c r="I158">
        <v>1.1599999999999999</v>
      </c>
      <c r="J158">
        <v>2.1800000000000002</v>
      </c>
      <c r="K158">
        <v>11.06</v>
      </c>
      <c r="L158">
        <v>2.27</v>
      </c>
      <c r="M158">
        <v>8.98</v>
      </c>
      <c r="N158">
        <v>11.25</v>
      </c>
      <c r="O158">
        <v>22.32</v>
      </c>
    </row>
    <row r="159" spans="1:15">
      <c r="A159" t="s">
        <v>461</v>
      </c>
      <c r="B159">
        <v>20300</v>
      </c>
      <c r="C159">
        <v>150</v>
      </c>
      <c r="D159">
        <v>12</v>
      </c>
      <c r="E159">
        <v>0.12</v>
      </c>
      <c r="F159">
        <v>2.21</v>
      </c>
      <c r="G159">
        <v>2.83</v>
      </c>
      <c r="H159">
        <v>0.9</v>
      </c>
      <c r="I159">
        <v>0.52</v>
      </c>
      <c r="J159">
        <v>1.42</v>
      </c>
      <c r="K159">
        <v>6.47</v>
      </c>
      <c r="L159">
        <v>2.0099999999999998</v>
      </c>
      <c r="M159">
        <v>3.9</v>
      </c>
      <c r="N159">
        <v>5.91</v>
      </c>
      <c r="O159">
        <v>12.39</v>
      </c>
    </row>
    <row r="160" spans="1:15">
      <c r="A160" t="s">
        <v>462</v>
      </c>
      <c r="B160">
        <v>13400</v>
      </c>
      <c r="C160">
        <v>150</v>
      </c>
      <c r="D160">
        <v>12</v>
      </c>
      <c r="E160">
        <v>0.1</v>
      </c>
      <c r="F160">
        <v>1.84</v>
      </c>
      <c r="G160">
        <v>4.09</v>
      </c>
      <c r="H160">
        <v>0.49</v>
      </c>
      <c r="I160">
        <v>0.99</v>
      </c>
      <c r="J160">
        <v>1.48</v>
      </c>
      <c r="K160">
        <v>7.42</v>
      </c>
      <c r="L160">
        <v>1.1000000000000001</v>
      </c>
      <c r="M160">
        <v>7.67</v>
      </c>
      <c r="N160">
        <v>8.77</v>
      </c>
      <c r="O160">
        <v>16.2</v>
      </c>
    </row>
    <row r="161" spans="1:15">
      <c r="A161" t="s">
        <v>463</v>
      </c>
      <c r="B161">
        <v>62000</v>
      </c>
      <c r="C161">
        <v>150</v>
      </c>
      <c r="D161">
        <v>10</v>
      </c>
      <c r="E161">
        <v>7.0000000000000007E-2</v>
      </c>
      <c r="F161">
        <v>1.23</v>
      </c>
      <c r="G161">
        <v>2.73</v>
      </c>
      <c r="H161">
        <v>1.1299999999999999</v>
      </c>
      <c r="I161">
        <v>0.66</v>
      </c>
      <c r="J161">
        <v>1.79</v>
      </c>
      <c r="K161">
        <v>5.77</v>
      </c>
      <c r="L161">
        <v>3.75</v>
      </c>
      <c r="M161">
        <v>5.13</v>
      </c>
      <c r="N161">
        <v>8.8800000000000008</v>
      </c>
      <c r="O161">
        <v>14.66</v>
      </c>
    </row>
    <row r="162" spans="1:15">
      <c r="A162" t="s">
        <v>464</v>
      </c>
      <c r="B162">
        <v>59100</v>
      </c>
      <c r="C162">
        <v>150</v>
      </c>
      <c r="D162">
        <v>10</v>
      </c>
      <c r="E162">
        <v>0.05</v>
      </c>
      <c r="F162">
        <v>0.97</v>
      </c>
      <c r="G162">
        <v>2.16</v>
      </c>
      <c r="H162">
        <v>0.85</v>
      </c>
      <c r="I162">
        <v>0.52</v>
      </c>
      <c r="J162">
        <v>1.37</v>
      </c>
      <c r="K162">
        <v>4.51</v>
      </c>
      <c r="L162">
        <v>2.82</v>
      </c>
      <c r="M162">
        <v>4.05</v>
      </c>
      <c r="N162">
        <v>6.87</v>
      </c>
      <c r="O162">
        <v>11.39</v>
      </c>
    </row>
    <row r="163" spans="1:15">
      <c r="A163" t="s">
        <v>465</v>
      </c>
      <c r="B163">
        <v>83400</v>
      </c>
      <c r="C163">
        <v>150</v>
      </c>
      <c r="D163">
        <v>10</v>
      </c>
      <c r="E163">
        <v>0.05</v>
      </c>
      <c r="F163">
        <v>0.92</v>
      </c>
      <c r="G163">
        <v>2.0499999999999998</v>
      </c>
      <c r="H163">
        <v>1.1399999999999999</v>
      </c>
      <c r="I163">
        <v>0.49</v>
      </c>
      <c r="J163">
        <v>1.63</v>
      </c>
      <c r="K163">
        <v>4.62</v>
      </c>
      <c r="L163">
        <v>3.78</v>
      </c>
      <c r="M163">
        <v>3.85</v>
      </c>
      <c r="N163">
        <v>7.63</v>
      </c>
      <c r="O163">
        <v>12.26</v>
      </c>
    </row>
    <row r="164" spans="1:15">
      <c r="A164" t="s">
        <v>466</v>
      </c>
      <c r="B164">
        <v>21500</v>
      </c>
      <c r="C164">
        <v>150</v>
      </c>
      <c r="D164">
        <v>10</v>
      </c>
      <c r="E164">
        <v>0.21</v>
      </c>
      <c r="F164">
        <v>3.7</v>
      </c>
      <c r="G164">
        <v>3.83</v>
      </c>
      <c r="H164">
        <v>1.18</v>
      </c>
      <c r="I164">
        <v>0.6</v>
      </c>
      <c r="J164">
        <v>1.78</v>
      </c>
      <c r="K164">
        <v>9.32</v>
      </c>
      <c r="L164">
        <v>3.9</v>
      </c>
      <c r="M164">
        <v>4.55</v>
      </c>
      <c r="N164">
        <v>8.4499999999999993</v>
      </c>
      <c r="O164">
        <v>17.78</v>
      </c>
    </row>
    <row r="165" spans="1:15">
      <c r="A165" t="s">
        <v>467</v>
      </c>
      <c r="B165">
        <v>21500</v>
      </c>
      <c r="C165">
        <v>150</v>
      </c>
      <c r="D165">
        <v>10</v>
      </c>
      <c r="E165">
        <v>0.16</v>
      </c>
      <c r="F165">
        <v>2.91</v>
      </c>
      <c r="G165">
        <v>3.01</v>
      </c>
      <c r="H165">
        <v>0.93</v>
      </c>
      <c r="I165">
        <v>0.42</v>
      </c>
      <c r="J165">
        <v>1.35</v>
      </c>
      <c r="K165">
        <v>7.29</v>
      </c>
      <c r="L165">
        <v>3.07</v>
      </c>
      <c r="M165">
        <v>3.19</v>
      </c>
      <c r="N165">
        <v>6.26</v>
      </c>
      <c r="O165">
        <v>13.55</v>
      </c>
    </row>
    <row r="166" spans="1:15">
      <c r="A166" t="s">
        <v>468</v>
      </c>
      <c r="B166">
        <v>28100</v>
      </c>
      <c r="C166">
        <v>150</v>
      </c>
      <c r="D166">
        <v>10</v>
      </c>
      <c r="E166">
        <v>0.14000000000000001</v>
      </c>
      <c r="F166">
        <v>2.46</v>
      </c>
      <c r="G166">
        <v>3.65</v>
      </c>
      <c r="H166">
        <v>1.03</v>
      </c>
      <c r="I166">
        <v>0.73</v>
      </c>
      <c r="J166">
        <v>1.76</v>
      </c>
      <c r="K166">
        <v>7.88</v>
      </c>
      <c r="L166">
        <v>3.4</v>
      </c>
      <c r="M166">
        <v>5.5</v>
      </c>
      <c r="N166">
        <v>8.9</v>
      </c>
      <c r="O166">
        <v>16.79</v>
      </c>
    </row>
    <row r="167" spans="1:15">
      <c r="A167" t="s">
        <v>469</v>
      </c>
      <c r="B167">
        <v>28000</v>
      </c>
      <c r="C167">
        <v>150</v>
      </c>
      <c r="D167">
        <v>10</v>
      </c>
      <c r="E167">
        <v>0.11</v>
      </c>
      <c r="F167">
        <v>1.94</v>
      </c>
      <c r="G167">
        <v>2.88</v>
      </c>
      <c r="H167">
        <v>0.81</v>
      </c>
      <c r="I167">
        <v>0.57999999999999996</v>
      </c>
      <c r="J167">
        <v>1.39</v>
      </c>
      <c r="K167">
        <v>6.22</v>
      </c>
      <c r="L167">
        <v>2.67</v>
      </c>
      <c r="M167">
        <v>4.34</v>
      </c>
      <c r="N167">
        <v>7.01</v>
      </c>
      <c r="O167">
        <v>13.24</v>
      </c>
    </row>
    <row r="168" spans="1:15">
      <c r="A168" t="s">
        <v>470</v>
      </c>
      <c r="B168">
        <v>38400</v>
      </c>
      <c r="C168">
        <v>150</v>
      </c>
      <c r="D168">
        <v>10</v>
      </c>
      <c r="E168">
        <v>0.1</v>
      </c>
      <c r="F168">
        <v>1.85</v>
      </c>
      <c r="G168">
        <v>3.46</v>
      </c>
      <c r="H168">
        <v>1.05</v>
      </c>
      <c r="I168">
        <v>0.79</v>
      </c>
      <c r="J168">
        <v>1.84</v>
      </c>
      <c r="K168">
        <v>7.16</v>
      </c>
      <c r="L168">
        <v>3.48</v>
      </c>
      <c r="M168">
        <v>6.13</v>
      </c>
      <c r="N168">
        <v>9.61</v>
      </c>
      <c r="O168">
        <v>16.79</v>
      </c>
    </row>
    <row r="169" spans="1:15">
      <c r="A169" t="s">
        <v>471</v>
      </c>
      <c r="B169">
        <v>38300</v>
      </c>
      <c r="C169">
        <v>150</v>
      </c>
      <c r="D169">
        <v>10</v>
      </c>
      <c r="E169">
        <v>7.0000000000000007E-2</v>
      </c>
      <c r="F169">
        <v>1.32</v>
      </c>
      <c r="G169">
        <v>2.4700000000000002</v>
      </c>
      <c r="H169">
        <v>0.75</v>
      </c>
      <c r="I169">
        <v>0.56000000000000005</v>
      </c>
      <c r="J169">
        <v>1.31</v>
      </c>
      <c r="K169">
        <v>5.1100000000000003</v>
      </c>
      <c r="L169">
        <v>2.48</v>
      </c>
      <c r="M169">
        <v>4.37</v>
      </c>
      <c r="N169">
        <v>6.85</v>
      </c>
      <c r="O169">
        <v>11.98</v>
      </c>
    </row>
    <row r="170" spans="1:15">
      <c r="A170" t="s">
        <v>472</v>
      </c>
      <c r="B170">
        <v>59100</v>
      </c>
      <c r="C170">
        <v>150</v>
      </c>
      <c r="D170">
        <v>10</v>
      </c>
      <c r="E170">
        <v>0.05</v>
      </c>
      <c r="F170">
        <v>0.97</v>
      </c>
      <c r="G170">
        <v>1.82</v>
      </c>
      <c r="H170">
        <v>0.85</v>
      </c>
      <c r="I170">
        <v>0.41</v>
      </c>
      <c r="J170">
        <v>1.26</v>
      </c>
      <c r="K170">
        <v>4.07</v>
      </c>
      <c r="L170">
        <v>2.82</v>
      </c>
      <c r="M170">
        <v>3.22</v>
      </c>
      <c r="N170">
        <v>6.04</v>
      </c>
      <c r="O170">
        <v>10.119999999999999</v>
      </c>
    </row>
    <row r="171" spans="1:15">
      <c r="A171" t="s">
        <v>473</v>
      </c>
      <c r="B171">
        <v>12200</v>
      </c>
      <c r="C171">
        <v>150</v>
      </c>
      <c r="D171">
        <v>10</v>
      </c>
      <c r="E171">
        <v>0.16</v>
      </c>
      <c r="F171">
        <v>2.09</v>
      </c>
      <c r="G171">
        <v>0.71</v>
      </c>
      <c r="H171">
        <v>0.5</v>
      </c>
      <c r="I171">
        <v>0.1</v>
      </c>
      <c r="J171">
        <v>0.6</v>
      </c>
      <c r="K171">
        <v>3.42</v>
      </c>
      <c r="L171">
        <v>1.33</v>
      </c>
      <c r="M171">
        <v>0.61</v>
      </c>
      <c r="N171">
        <v>1.94</v>
      </c>
      <c r="O171">
        <v>5.36</v>
      </c>
    </row>
    <row r="172" spans="1:15">
      <c r="A172" t="s">
        <v>474</v>
      </c>
      <c r="B172">
        <v>21600</v>
      </c>
      <c r="C172">
        <v>150</v>
      </c>
      <c r="D172">
        <v>10</v>
      </c>
      <c r="E172">
        <v>7.0000000000000007E-2</v>
      </c>
      <c r="F172">
        <v>0.99</v>
      </c>
      <c r="G172">
        <v>0.88</v>
      </c>
      <c r="H172">
        <v>0.42</v>
      </c>
      <c r="I172">
        <v>0.26</v>
      </c>
      <c r="J172">
        <v>0.68</v>
      </c>
      <c r="K172">
        <v>2.56</v>
      </c>
      <c r="L172">
        <v>1.1200000000000001</v>
      </c>
      <c r="M172">
        <v>1.56</v>
      </c>
      <c r="N172">
        <v>2.68</v>
      </c>
      <c r="O172">
        <v>5.25</v>
      </c>
    </row>
    <row r="173" spans="1:15">
      <c r="A173" t="s">
        <v>475</v>
      </c>
      <c r="B173">
        <v>67800</v>
      </c>
      <c r="C173">
        <v>150</v>
      </c>
      <c r="D173">
        <v>10</v>
      </c>
      <c r="E173">
        <v>7.0000000000000007E-2</v>
      </c>
      <c r="F173">
        <v>1.64</v>
      </c>
      <c r="G173">
        <v>2.92</v>
      </c>
      <c r="H173">
        <v>1.32</v>
      </c>
      <c r="I173">
        <v>0.7</v>
      </c>
      <c r="J173">
        <v>2.02</v>
      </c>
      <c r="K173">
        <v>6.6</v>
      </c>
      <c r="L173">
        <v>4.38</v>
      </c>
      <c r="M173">
        <v>5.47</v>
      </c>
      <c r="N173">
        <v>9.85</v>
      </c>
      <c r="O173">
        <v>16.46</v>
      </c>
    </row>
    <row r="174" spans="1:15">
      <c r="A174" t="s">
        <v>476</v>
      </c>
      <c r="B174">
        <v>64900</v>
      </c>
      <c r="C174">
        <v>150</v>
      </c>
      <c r="D174">
        <v>10</v>
      </c>
      <c r="E174">
        <v>0.06</v>
      </c>
      <c r="F174">
        <v>1.3</v>
      </c>
      <c r="G174">
        <v>2.2999999999999998</v>
      </c>
      <c r="H174">
        <v>1</v>
      </c>
      <c r="I174">
        <v>0.55000000000000004</v>
      </c>
      <c r="J174">
        <v>1.55</v>
      </c>
      <c r="K174">
        <v>5.16</v>
      </c>
      <c r="L174">
        <v>3.31</v>
      </c>
      <c r="M174">
        <v>4.32</v>
      </c>
      <c r="N174">
        <v>7.63</v>
      </c>
      <c r="O174">
        <v>12.8</v>
      </c>
    </row>
    <row r="175" spans="1:15">
      <c r="A175" t="s">
        <v>477</v>
      </c>
      <c r="B175">
        <v>89200</v>
      </c>
      <c r="C175">
        <v>150</v>
      </c>
      <c r="D175">
        <v>10</v>
      </c>
      <c r="E175">
        <v>0.06</v>
      </c>
      <c r="F175">
        <v>1.23</v>
      </c>
      <c r="G175">
        <v>2.19</v>
      </c>
      <c r="H175">
        <v>1.3</v>
      </c>
      <c r="I175">
        <v>0.53</v>
      </c>
      <c r="J175">
        <v>1.83</v>
      </c>
      <c r="K175">
        <v>5.26</v>
      </c>
      <c r="L175">
        <v>4.32</v>
      </c>
      <c r="M175">
        <v>4.0999999999999996</v>
      </c>
      <c r="N175">
        <v>8.42</v>
      </c>
      <c r="O175">
        <v>13.69</v>
      </c>
    </row>
    <row r="176" spans="1:15">
      <c r="A176" t="s">
        <v>478</v>
      </c>
      <c r="B176">
        <v>27300</v>
      </c>
      <c r="C176">
        <v>150</v>
      </c>
      <c r="D176">
        <v>10</v>
      </c>
      <c r="E176">
        <v>0.22</v>
      </c>
      <c r="F176">
        <v>4.9400000000000004</v>
      </c>
      <c r="G176">
        <v>4.09</v>
      </c>
      <c r="H176">
        <v>1.6</v>
      </c>
      <c r="I176">
        <v>0.56999999999999995</v>
      </c>
      <c r="J176">
        <v>2.17</v>
      </c>
      <c r="K176">
        <v>11.21</v>
      </c>
      <c r="L176">
        <v>5.29</v>
      </c>
      <c r="M176">
        <v>4.32</v>
      </c>
      <c r="N176">
        <v>9.61</v>
      </c>
      <c r="O176">
        <v>20.82</v>
      </c>
    </row>
    <row r="177" spans="1:15">
      <c r="A177" t="s">
        <v>479</v>
      </c>
      <c r="B177">
        <v>27300</v>
      </c>
      <c r="C177">
        <v>150</v>
      </c>
      <c r="D177">
        <v>10</v>
      </c>
      <c r="E177">
        <v>0.17</v>
      </c>
      <c r="F177">
        <v>3.89</v>
      </c>
      <c r="G177">
        <v>3.22</v>
      </c>
      <c r="H177">
        <v>1.26</v>
      </c>
      <c r="I177">
        <v>0.45</v>
      </c>
      <c r="J177">
        <v>1.71</v>
      </c>
      <c r="K177">
        <v>8.82</v>
      </c>
      <c r="L177">
        <v>4.16</v>
      </c>
      <c r="M177">
        <v>3.4</v>
      </c>
      <c r="N177">
        <v>7.56</v>
      </c>
      <c r="O177">
        <v>16.399999999999999</v>
      </c>
    </row>
    <row r="178" spans="1:15">
      <c r="A178" t="s">
        <v>480</v>
      </c>
      <c r="B178">
        <v>33900</v>
      </c>
      <c r="C178">
        <v>150</v>
      </c>
      <c r="D178">
        <v>10</v>
      </c>
      <c r="E178">
        <v>0.15</v>
      </c>
      <c r="F178">
        <v>3.29</v>
      </c>
      <c r="G178">
        <v>3.89</v>
      </c>
      <c r="H178">
        <v>1.32</v>
      </c>
      <c r="I178">
        <v>0.78</v>
      </c>
      <c r="J178">
        <v>2.1</v>
      </c>
      <c r="K178">
        <v>9.3000000000000007</v>
      </c>
      <c r="L178">
        <v>4.38</v>
      </c>
      <c r="M178">
        <v>5.86</v>
      </c>
      <c r="N178">
        <v>10.24</v>
      </c>
      <c r="O178">
        <v>19.55</v>
      </c>
    </row>
    <row r="179" spans="1:15">
      <c r="A179" t="s">
        <v>481</v>
      </c>
      <c r="B179">
        <v>33800</v>
      </c>
      <c r="C179">
        <v>150</v>
      </c>
      <c r="D179">
        <v>10</v>
      </c>
      <c r="E179">
        <v>0.12</v>
      </c>
      <c r="F179">
        <v>2.6</v>
      </c>
      <c r="G179">
        <v>3.07</v>
      </c>
      <c r="H179">
        <v>1.04</v>
      </c>
      <c r="I179">
        <v>0.61</v>
      </c>
      <c r="J179">
        <v>1.65</v>
      </c>
      <c r="K179">
        <v>7.33</v>
      </c>
      <c r="L179">
        <v>3.44</v>
      </c>
      <c r="M179">
        <v>4.63</v>
      </c>
      <c r="N179">
        <v>8.07</v>
      </c>
      <c r="O179">
        <v>15.42</v>
      </c>
    </row>
    <row r="180" spans="1:15">
      <c r="A180" t="s">
        <v>482</v>
      </c>
      <c r="B180">
        <v>44200</v>
      </c>
      <c r="C180">
        <v>150</v>
      </c>
      <c r="D180">
        <v>10</v>
      </c>
      <c r="E180">
        <v>0.11</v>
      </c>
      <c r="F180">
        <v>2.4700000000000002</v>
      </c>
      <c r="G180">
        <v>3.7</v>
      </c>
      <c r="H180">
        <v>1.29</v>
      </c>
      <c r="I180">
        <v>0.84</v>
      </c>
      <c r="J180">
        <v>2.13</v>
      </c>
      <c r="K180">
        <v>8.31</v>
      </c>
      <c r="L180">
        <v>4.28</v>
      </c>
      <c r="M180">
        <v>6.54</v>
      </c>
      <c r="N180">
        <v>10.82</v>
      </c>
      <c r="O180">
        <v>19.13</v>
      </c>
    </row>
    <row r="181" spans="1:15">
      <c r="A181" t="s">
        <v>483</v>
      </c>
      <c r="B181">
        <v>44100</v>
      </c>
      <c r="C181">
        <v>150</v>
      </c>
      <c r="D181">
        <v>10</v>
      </c>
      <c r="E181">
        <v>0.09</v>
      </c>
      <c r="F181">
        <v>1.95</v>
      </c>
      <c r="G181">
        <v>2.92</v>
      </c>
      <c r="H181">
        <v>1.02</v>
      </c>
      <c r="I181">
        <v>0.66</v>
      </c>
      <c r="J181">
        <v>1.68</v>
      </c>
      <c r="K181">
        <v>6.57</v>
      </c>
      <c r="L181">
        <v>3.37</v>
      </c>
      <c r="M181">
        <v>5.17</v>
      </c>
      <c r="N181">
        <v>8.5399999999999991</v>
      </c>
      <c r="O181">
        <v>15.12</v>
      </c>
    </row>
    <row r="182" spans="1:15">
      <c r="A182" t="s">
        <v>484</v>
      </c>
      <c r="B182">
        <v>64900</v>
      </c>
      <c r="C182">
        <v>150</v>
      </c>
      <c r="D182">
        <v>10</v>
      </c>
      <c r="E182">
        <v>0.06</v>
      </c>
      <c r="F182">
        <v>1.3</v>
      </c>
      <c r="G182">
        <v>1.94</v>
      </c>
      <c r="H182">
        <v>1</v>
      </c>
      <c r="I182">
        <v>0.44</v>
      </c>
      <c r="J182">
        <v>1.44</v>
      </c>
      <c r="K182">
        <v>4.6900000000000004</v>
      </c>
      <c r="L182">
        <v>3.31</v>
      </c>
      <c r="M182">
        <v>3.44</v>
      </c>
      <c r="N182">
        <v>6.75</v>
      </c>
      <c r="O182">
        <v>11.44</v>
      </c>
    </row>
    <row r="183" spans="1:15">
      <c r="A183" t="s">
        <v>485</v>
      </c>
      <c r="B183">
        <v>3820</v>
      </c>
      <c r="C183">
        <v>150</v>
      </c>
      <c r="D183">
        <v>10</v>
      </c>
      <c r="E183">
        <v>0.19</v>
      </c>
      <c r="F183">
        <v>3.62</v>
      </c>
      <c r="G183">
        <v>1.34</v>
      </c>
      <c r="H183">
        <v>0.19</v>
      </c>
      <c r="I183">
        <v>0.2</v>
      </c>
      <c r="J183">
        <v>0.39</v>
      </c>
      <c r="K183">
        <v>5.36</v>
      </c>
      <c r="L183">
        <v>0.52</v>
      </c>
      <c r="M183">
        <v>1.2</v>
      </c>
      <c r="N183">
        <v>1.72</v>
      </c>
      <c r="O183">
        <v>7.09</v>
      </c>
    </row>
    <row r="184" spans="1:15">
      <c r="A184" t="s">
        <v>486</v>
      </c>
      <c r="B184">
        <v>3650</v>
      </c>
      <c r="C184">
        <v>150</v>
      </c>
      <c r="D184">
        <v>10</v>
      </c>
      <c r="E184">
        <v>0.39</v>
      </c>
      <c r="F184">
        <v>7.3</v>
      </c>
      <c r="G184">
        <v>2.71</v>
      </c>
      <c r="H184">
        <v>0.38</v>
      </c>
      <c r="I184">
        <v>0.4</v>
      </c>
      <c r="J184">
        <v>0.78</v>
      </c>
      <c r="K184">
        <v>10.8</v>
      </c>
      <c r="L184">
        <v>1</v>
      </c>
      <c r="M184">
        <v>2.4300000000000002</v>
      </c>
      <c r="N184">
        <v>3.43</v>
      </c>
      <c r="O184">
        <v>14.23</v>
      </c>
    </row>
    <row r="185" spans="1:15">
      <c r="A185" t="s">
        <v>487</v>
      </c>
      <c r="B185">
        <v>3820</v>
      </c>
      <c r="C185">
        <v>150</v>
      </c>
      <c r="D185">
        <v>10</v>
      </c>
      <c r="E185">
        <v>0.19</v>
      </c>
      <c r="F185">
        <v>3.62</v>
      </c>
      <c r="G185">
        <v>1.34</v>
      </c>
      <c r="H185">
        <v>0.19</v>
      </c>
      <c r="I185">
        <v>0.2</v>
      </c>
      <c r="J185">
        <v>0.39</v>
      </c>
      <c r="K185">
        <v>5.36</v>
      </c>
      <c r="L185">
        <v>0.52</v>
      </c>
      <c r="M185">
        <v>1.2</v>
      </c>
      <c r="N185">
        <v>1.72</v>
      </c>
      <c r="O185">
        <v>7.09</v>
      </c>
    </row>
    <row r="186" spans="1:15">
      <c r="A186" t="s">
        <v>488</v>
      </c>
      <c r="B186">
        <v>25000</v>
      </c>
      <c r="C186">
        <v>150</v>
      </c>
      <c r="D186">
        <v>10</v>
      </c>
      <c r="F186">
        <v>1.03</v>
      </c>
      <c r="G186">
        <v>2.23</v>
      </c>
      <c r="J186">
        <v>6.08</v>
      </c>
      <c r="N186">
        <v>19.97</v>
      </c>
    </row>
    <row r="187" spans="1:15">
      <c r="A187" t="s">
        <v>489</v>
      </c>
      <c r="B187">
        <v>20640</v>
      </c>
      <c r="C187">
        <v>150</v>
      </c>
      <c r="D187">
        <v>19</v>
      </c>
      <c r="E187">
        <v>0.33</v>
      </c>
      <c r="F187">
        <v>57.83</v>
      </c>
      <c r="G187">
        <v>5.25</v>
      </c>
      <c r="H187">
        <v>0.04</v>
      </c>
      <c r="I187">
        <v>1.59</v>
      </c>
      <c r="J187">
        <v>1.63</v>
      </c>
      <c r="K187">
        <v>64.72</v>
      </c>
      <c r="L187">
        <v>3.53</v>
      </c>
      <c r="M187">
        <v>10.029999999999999</v>
      </c>
      <c r="N187">
        <v>13.56</v>
      </c>
      <c r="O187">
        <v>78.3</v>
      </c>
    </row>
    <row r="188" spans="1:15">
      <c r="A188" t="s">
        <v>490</v>
      </c>
      <c r="B188">
        <v>30000</v>
      </c>
      <c r="C188">
        <v>150</v>
      </c>
      <c r="D188">
        <v>10</v>
      </c>
      <c r="F188">
        <v>1.08</v>
      </c>
      <c r="G188">
        <v>1.27</v>
      </c>
      <c r="J188">
        <v>1.43</v>
      </c>
      <c r="N188">
        <v>2.61</v>
      </c>
    </row>
    <row r="189" spans="1:15">
      <c r="A189" t="s">
        <v>491</v>
      </c>
      <c r="B189">
        <v>112000</v>
      </c>
      <c r="C189">
        <v>150</v>
      </c>
      <c r="D189">
        <v>10</v>
      </c>
      <c r="E189">
        <v>0.06</v>
      </c>
      <c r="F189">
        <v>1.1000000000000001</v>
      </c>
      <c r="G189">
        <v>2.4500000000000002</v>
      </c>
      <c r="H189">
        <v>2.99</v>
      </c>
      <c r="I189">
        <v>0.59</v>
      </c>
      <c r="J189">
        <v>3.58</v>
      </c>
      <c r="K189">
        <v>7.14</v>
      </c>
      <c r="L189">
        <v>6.08</v>
      </c>
      <c r="M189">
        <v>4.5999999999999996</v>
      </c>
      <c r="N189">
        <v>10.68</v>
      </c>
      <c r="O189">
        <v>17.82</v>
      </c>
    </row>
    <row r="190" spans="1:15">
      <c r="A190" t="s">
        <v>492</v>
      </c>
      <c r="B190">
        <v>113000</v>
      </c>
      <c r="C190">
        <v>150</v>
      </c>
      <c r="D190">
        <v>10</v>
      </c>
      <c r="E190">
        <v>0.05</v>
      </c>
      <c r="F190">
        <v>0.82</v>
      </c>
      <c r="G190">
        <v>1.84</v>
      </c>
      <c r="H190">
        <v>2.2599999999999998</v>
      </c>
      <c r="I190">
        <v>0.44</v>
      </c>
      <c r="J190">
        <v>2.7</v>
      </c>
      <c r="K190">
        <v>5.38</v>
      </c>
      <c r="L190">
        <v>4.5999999999999996</v>
      </c>
      <c r="M190">
        <v>3.45</v>
      </c>
      <c r="N190">
        <v>8.0500000000000007</v>
      </c>
      <c r="O190">
        <v>13.43</v>
      </c>
    </row>
    <row r="191" spans="1:15">
      <c r="A191" t="s">
        <v>493</v>
      </c>
      <c r="B191">
        <v>66000</v>
      </c>
      <c r="C191">
        <v>150</v>
      </c>
      <c r="D191">
        <v>10</v>
      </c>
      <c r="E191">
        <v>0.06</v>
      </c>
      <c r="F191">
        <v>1.1000000000000001</v>
      </c>
      <c r="G191">
        <v>2.4500000000000002</v>
      </c>
      <c r="H191">
        <v>1.76</v>
      </c>
      <c r="I191">
        <v>0.59</v>
      </c>
      <c r="J191">
        <v>2.35</v>
      </c>
      <c r="K191">
        <v>5.91</v>
      </c>
      <c r="L191">
        <v>3.58</v>
      </c>
      <c r="M191">
        <v>4.5999999999999996</v>
      </c>
      <c r="N191">
        <v>8.18</v>
      </c>
      <c r="O191">
        <v>14.1</v>
      </c>
    </row>
    <row r="192" spans="1:15">
      <c r="A192" t="s">
        <v>494</v>
      </c>
      <c r="B192">
        <v>33600</v>
      </c>
      <c r="C192">
        <v>150</v>
      </c>
      <c r="D192">
        <v>10</v>
      </c>
      <c r="F192">
        <v>0.76</v>
      </c>
      <c r="G192">
        <v>1.53</v>
      </c>
      <c r="J192">
        <v>2.38</v>
      </c>
      <c r="N192">
        <v>4.9800000000000004</v>
      </c>
    </row>
    <row r="193" spans="1:15">
      <c r="A193" t="s">
        <v>495</v>
      </c>
      <c r="B193">
        <v>1185</v>
      </c>
      <c r="C193">
        <v>150</v>
      </c>
      <c r="D193">
        <v>10</v>
      </c>
      <c r="E193">
        <v>0.6</v>
      </c>
      <c r="F193">
        <v>8.1</v>
      </c>
      <c r="G193">
        <v>2.77</v>
      </c>
      <c r="H193">
        <v>0.18</v>
      </c>
      <c r="I193">
        <v>0.39</v>
      </c>
      <c r="J193">
        <v>0.56999999999999995</v>
      </c>
      <c r="K193">
        <v>11.47</v>
      </c>
      <c r="L193">
        <v>0.55000000000000004</v>
      </c>
      <c r="M193">
        <v>2.38</v>
      </c>
      <c r="N193">
        <v>2.93</v>
      </c>
      <c r="O193">
        <v>14.4</v>
      </c>
    </row>
    <row r="194" spans="1:15">
      <c r="A194" t="s">
        <v>496</v>
      </c>
      <c r="B194">
        <v>60000</v>
      </c>
      <c r="C194">
        <v>200</v>
      </c>
      <c r="D194">
        <v>12</v>
      </c>
      <c r="F194">
        <v>1.52</v>
      </c>
      <c r="G194">
        <v>1.77</v>
      </c>
      <c r="J194">
        <v>1.81</v>
      </c>
      <c r="N194">
        <v>3.83</v>
      </c>
    </row>
    <row r="195" spans="1:15">
      <c r="A195" t="s">
        <v>497</v>
      </c>
      <c r="B195">
        <v>2080</v>
      </c>
      <c r="C195">
        <v>200</v>
      </c>
      <c r="D195">
        <v>20</v>
      </c>
      <c r="E195">
        <v>0.02</v>
      </c>
      <c r="F195">
        <v>0.35</v>
      </c>
      <c r="G195">
        <v>0.37</v>
      </c>
      <c r="H195">
        <v>0.01</v>
      </c>
      <c r="I195">
        <v>0.05</v>
      </c>
      <c r="J195">
        <v>0.06</v>
      </c>
      <c r="K195">
        <v>0.8</v>
      </c>
      <c r="L195">
        <v>0.02</v>
      </c>
      <c r="M195">
        <v>0.42</v>
      </c>
      <c r="N195">
        <v>0.44</v>
      </c>
      <c r="O195">
        <v>1.25</v>
      </c>
    </row>
    <row r="196" spans="1:15">
      <c r="A196" t="s">
        <v>498</v>
      </c>
      <c r="B196">
        <v>30500</v>
      </c>
      <c r="C196">
        <v>200</v>
      </c>
      <c r="D196">
        <v>10</v>
      </c>
      <c r="E196">
        <v>0.17</v>
      </c>
      <c r="F196">
        <v>3.09</v>
      </c>
      <c r="G196">
        <v>5.79</v>
      </c>
      <c r="H196">
        <v>1.31</v>
      </c>
      <c r="I196">
        <v>1.32</v>
      </c>
      <c r="J196">
        <v>2.63</v>
      </c>
      <c r="K196">
        <v>11.52</v>
      </c>
      <c r="L196">
        <v>3.38</v>
      </c>
      <c r="M196">
        <v>10.24</v>
      </c>
      <c r="N196">
        <v>13.62</v>
      </c>
      <c r="O196">
        <v>25.15</v>
      </c>
    </row>
    <row r="197" spans="1:15">
      <c r="A197" t="s">
        <v>499</v>
      </c>
      <c r="B197">
        <v>30500</v>
      </c>
      <c r="C197">
        <v>200</v>
      </c>
      <c r="D197">
        <v>10</v>
      </c>
      <c r="E197">
        <v>0.26</v>
      </c>
      <c r="F197">
        <v>4.62</v>
      </c>
      <c r="G197">
        <v>8.67</v>
      </c>
      <c r="H197">
        <v>1.96</v>
      </c>
      <c r="I197">
        <v>1.98</v>
      </c>
      <c r="J197">
        <v>3.94</v>
      </c>
      <c r="K197">
        <v>17.239999999999998</v>
      </c>
      <c r="L197">
        <v>5.0599999999999996</v>
      </c>
      <c r="M197">
        <v>15.32</v>
      </c>
      <c r="N197">
        <v>20.38</v>
      </c>
      <c r="O197">
        <v>37.630000000000003</v>
      </c>
    </row>
    <row r="198" spans="1:15">
      <c r="A198" t="s">
        <v>500</v>
      </c>
      <c r="B198">
        <v>30500</v>
      </c>
      <c r="C198">
        <v>200</v>
      </c>
      <c r="D198">
        <v>10</v>
      </c>
      <c r="E198">
        <v>0.26</v>
      </c>
      <c r="F198">
        <v>4.62</v>
      </c>
      <c r="G198">
        <v>8.67</v>
      </c>
      <c r="H198">
        <v>1.96</v>
      </c>
      <c r="I198">
        <v>1.98</v>
      </c>
      <c r="J198">
        <v>3.94</v>
      </c>
      <c r="K198">
        <v>17.239999999999998</v>
      </c>
      <c r="L198">
        <v>5.0599999999999996</v>
      </c>
      <c r="M198">
        <v>15.32</v>
      </c>
      <c r="N198">
        <v>20.38</v>
      </c>
      <c r="O198">
        <v>37.630000000000003</v>
      </c>
    </row>
    <row r="199" spans="1:15">
      <c r="A199" t="s">
        <v>501</v>
      </c>
      <c r="B199">
        <v>30500</v>
      </c>
      <c r="C199">
        <v>200</v>
      </c>
      <c r="D199">
        <v>10</v>
      </c>
      <c r="E199">
        <v>0.22</v>
      </c>
      <c r="F199">
        <v>3.91</v>
      </c>
      <c r="G199">
        <v>7.34</v>
      </c>
      <c r="H199">
        <v>1.66</v>
      </c>
      <c r="I199">
        <v>1.67</v>
      </c>
      <c r="J199">
        <v>3.33</v>
      </c>
      <c r="K199">
        <v>14.59</v>
      </c>
      <c r="L199">
        <v>4.28</v>
      </c>
      <c r="M199">
        <v>12.97</v>
      </c>
      <c r="N199">
        <v>17.25</v>
      </c>
      <c r="O199">
        <v>31.86</v>
      </c>
    </row>
    <row r="200" spans="1:15">
      <c r="A200" t="s">
        <v>502</v>
      </c>
      <c r="B200">
        <v>30500</v>
      </c>
      <c r="C200">
        <v>200</v>
      </c>
      <c r="D200">
        <v>10</v>
      </c>
      <c r="E200">
        <v>0.17</v>
      </c>
      <c r="F200">
        <v>3.09</v>
      </c>
      <c r="G200">
        <v>5.79</v>
      </c>
      <c r="H200">
        <v>1.31</v>
      </c>
      <c r="I200">
        <v>1.32</v>
      </c>
      <c r="J200">
        <v>2.63</v>
      </c>
      <c r="K200">
        <v>11.52</v>
      </c>
      <c r="L200">
        <v>3.38</v>
      </c>
      <c r="M200">
        <v>10.24</v>
      </c>
      <c r="N200">
        <v>13.62</v>
      </c>
      <c r="O200">
        <v>25.15</v>
      </c>
    </row>
    <row r="201" spans="1:15">
      <c r="A201" t="s">
        <v>503</v>
      </c>
      <c r="B201">
        <v>12800</v>
      </c>
      <c r="C201">
        <v>200</v>
      </c>
      <c r="D201">
        <v>8</v>
      </c>
      <c r="E201">
        <v>0.21</v>
      </c>
      <c r="F201">
        <v>2.78</v>
      </c>
      <c r="G201">
        <v>1.43</v>
      </c>
      <c r="H201">
        <v>1.65</v>
      </c>
      <c r="I201">
        <v>0.21</v>
      </c>
      <c r="J201">
        <v>1.86</v>
      </c>
      <c r="K201">
        <v>6.08</v>
      </c>
      <c r="L201">
        <v>1.83</v>
      </c>
      <c r="M201">
        <v>1.28</v>
      </c>
      <c r="N201">
        <v>3.11</v>
      </c>
      <c r="O201">
        <v>9.1999999999999993</v>
      </c>
    </row>
    <row r="202" spans="1:15">
      <c r="A202" t="s">
        <v>504</v>
      </c>
      <c r="B202">
        <v>45300</v>
      </c>
      <c r="C202">
        <v>200</v>
      </c>
      <c r="D202">
        <v>10</v>
      </c>
      <c r="E202">
        <v>0.15</v>
      </c>
      <c r="F202">
        <v>3.36</v>
      </c>
      <c r="G202">
        <v>3.44</v>
      </c>
      <c r="H202">
        <v>2.0299999999999998</v>
      </c>
      <c r="I202">
        <v>0.63</v>
      </c>
      <c r="J202">
        <v>2.66</v>
      </c>
      <c r="K202">
        <v>9.4700000000000006</v>
      </c>
      <c r="L202">
        <v>4.4800000000000004</v>
      </c>
      <c r="M202">
        <v>4.74</v>
      </c>
      <c r="N202">
        <v>9.2200000000000006</v>
      </c>
      <c r="O202">
        <v>18.690000000000001</v>
      </c>
    </row>
    <row r="203" spans="1:15">
      <c r="A203" t="s">
        <v>505</v>
      </c>
      <c r="B203">
        <v>96900</v>
      </c>
      <c r="C203">
        <v>200</v>
      </c>
      <c r="D203">
        <v>10</v>
      </c>
      <c r="E203">
        <v>0.09</v>
      </c>
      <c r="F203">
        <v>2.0699999999999998</v>
      </c>
      <c r="G203">
        <v>3.1</v>
      </c>
      <c r="H203">
        <v>2.68</v>
      </c>
      <c r="I203">
        <v>0.71</v>
      </c>
      <c r="J203">
        <v>3.39</v>
      </c>
      <c r="K203">
        <v>8.58</v>
      </c>
      <c r="L203">
        <v>5.92</v>
      </c>
      <c r="M203">
        <v>5.49</v>
      </c>
      <c r="N203">
        <v>11.41</v>
      </c>
      <c r="O203">
        <v>20</v>
      </c>
    </row>
    <row r="204" spans="1:15">
      <c r="A204" t="s">
        <v>506</v>
      </c>
      <c r="B204">
        <v>77700</v>
      </c>
      <c r="C204">
        <v>200</v>
      </c>
      <c r="D204">
        <v>10</v>
      </c>
      <c r="E204">
        <v>0.09</v>
      </c>
      <c r="F204">
        <v>1.96</v>
      </c>
      <c r="G204">
        <v>2.93</v>
      </c>
      <c r="H204">
        <v>2.0299999999999998</v>
      </c>
      <c r="I204">
        <v>0.67</v>
      </c>
      <c r="J204">
        <v>2.7</v>
      </c>
      <c r="K204">
        <v>7.6</v>
      </c>
      <c r="L204">
        <v>4.4800000000000004</v>
      </c>
      <c r="M204">
        <v>5.19</v>
      </c>
      <c r="N204">
        <v>9.67</v>
      </c>
      <c r="O204">
        <v>17.27</v>
      </c>
    </row>
    <row r="205" spans="1:15">
      <c r="A205" t="s">
        <v>507</v>
      </c>
      <c r="B205">
        <v>80500</v>
      </c>
      <c r="C205">
        <v>200</v>
      </c>
      <c r="D205">
        <v>10</v>
      </c>
      <c r="E205">
        <v>7.0000000000000007E-2</v>
      </c>
      <c r="F205">
        <v>1.68</v>
      </c>
      <c r="G205">
        <v>2.98</v>
      </c>
      <c r="H205">
        <v>1.8</v>
      </c>
      <c r="I205">
        <v>0.72</v>
      </c>
      <c r="J205">
        <v>2.52</v>
      </c>
      <c r="K205">
        <v>7.19</v>
      </c>
      <c r="L205">
        <v>3.98</v>
      </c>
      <c r="M205">
        <v>5.58</v>
      </c>
      <c r="N205">
        <v>9.56</v>
      </c>
      <c r="O205">
        <v>16.760000000000002</v>
      </c>
    </row>
    <row r="206" spans="1:15">
      <c r="A206" t="s">
        <v>508</v>
      </c>
      <c r="B206">
        <v>95100</v>
      </c>
      <c r="C206">
        <v>200</v>
      </c>
      <c r="D206">
        <v>10</v>
      </c>
      <c r="E206">
        <v>7.0000000000000007E-2</v>
      </c>
      <c r="F206">
        <v>1.47</v>
      </c>
      <c r="G206">
        <v>2.6</v>
      </c>
      <c r="H206">
        <v>1.86</v>
      </c>
      <c r="I206">
        <v>0.63</v>
      </c>
      <c r="J206">
        <v>2.4900000000000002</v>
      </c>
      <c r="K206">
        <v>6.58</v>
      </c>
      <c r="L206">
        <v>4.1100000000000003</v>
      </c>
      <c r="M206">
        <v>4.8899999999999997</v>
      </c>
      <c r="N206">
        <v>9</v>
      </c>
      <c r="O206">
        <v>15.58</v>
      </c>
    </row>
    <row r="207" spans="1:15">
      <c r="A207" t="s">
        <v>509</v>
      </c>
      <c r="B207">
        <v>15400</v>
      </c>
      <c r="C207">
        <v>200</v>
      </c>
      <c r="D207">
        <v>10</v>
      </c>
      <c r="E207">
        <v>0.21</v>
      </c>
      <c r="F207">
        <v>3.85</v>
      </c>
      <c r="G207">
        <v>1.43</v>
      </c>
      <c r="H207">
        <v>0.95</v>
      </c>
      <c r="I207">
        <v>0.21</v>
      </c>
      <c r="J207">
        <v>1.1599999999999999</v>
      </c>
      <c r="K207">
        <v>6.45</v>
      </c>
      <c r="L207">
        <v>1.67</v>
      </c>
      <c r="M207">
        <v>1.28</v>
      </c>
      <c r="N207">
        <v>2.95</v>
      </c>
      <c r="O207">
        <v>9.41</v>
      </c>
    </row>
    <row r="208" spans="1:15">
      <c r="A208" t="s">
        <v>510</v>
      </c>
      <c r="B208">
        <v>30100</v>
      </c>
      <c r="C208">
        <v>200</v>
      </c>
      <c r="D208">
        <v>10</v>
      </c>
      <c r="E208">
        <v>0.15</v>
      </c>
      <c r="F208">
        <v>2.75</v>
      </c>
      <c r="G208">
        <v>1.02</v>
      </c>
      <c r="H208">
        <v>1.33</v>
      </c>
      <c r="I208">
        <v>0.15</v>
      </c>
      <c r="J208">
        <v>1.48</v>
      </c>
      <c r="K208">
        <v>5.26</v>
      </c>
      <c r="L208">
        <v>2.34</v>
      </c>
      <c r="M208">
        <v>0.91</v>
      </c>
      <c r="N208">
        <v>3.25</v>
      </c>
      <c r="O208">
        <v>8.52</v>
      </c>
    </row>
    <row r="209" spans="1:15">
      <c r="A209" t="s">
        <v>511</v>
      </c>
      <c r="B209">
        <v>5700</v>
      </c>
      <c r="C209">
        <v>200</v>
      </c>
      <c r="D209">
        <v>10</v>
      </c>
      <c r="E209">
        <v>0.02</v>
      </c>
      <c r="F209">
        <v>0.27</v>
      </c>
      <c r="G209">
        <v>0.09</v>
      </c>
      <c r="H209">
        <v>0.04</v>
      </c>
      <c r="I209">
        <v>0.01</v>
      </c>
      <c r="J209">
        <v>0.05</v>
      </c>
      <c r="K209">
        <v>0.42</v>
      </c>
      <c r="L209">
        <v>0.06</v>
      </c>
      <c r="M209">
        <v>7.0000000000000007E-2</v>
      </c>
      <c r="N209">
        <v>0.13</v>
      </c>
      <c r="O209">
        <v>0.56000000000000005</v>
      </c>
    </row>
    <row r="210" spans="1:15">
      <c r="A210" t="s">
        <v>512</v>
      </c>
      <c r="B210">
        <v>8760</v>
      </c>
      <c r="C210">
        <v>200</v>
      </c>
      <c r="D210">
        <v>10</v>
      </c>
      <c r="E210">
        <v>0.02</v>
      </c>
      <c r="F210">
        <v>0.35</v>
      </c>
      <c r="G210">
        <v>0.46</v>
      </c>
      <c r="H210">
        <v>7.0000000000000007E-2</v>
      </c>
      <c r="I210">
        <v>0.08</v>
      </c>
      <c r="J210">
        <v>0.15</v>
      </c>
      <c r="K210">
        <v>0.97</v>
      </c>
      <c r="L210">
        <v>0.11</v>
      </c>
      <c r="M210">
        <v>0.63</v>
      </c>
      <c r="N210">
        <v>0.74</v>
      </c>
      <c r="O210">
        <v>1.72</v>
      </c>
    </row>
    <row r="211" spans="1:15">
      <c r="A211" t="s">
        <v>513</v>
      </c>
      <c r="B211">
        <v>8760</v>
      </c>
      <c r="C211">
        <v>200</v>
      </c>
      <c r="D211">
        <v>10</v>
      </c>
      <c r="E211">
        <v>0.01</v>
      </c>
      <c r="F211">
        <v>0.16</v>
      </c>
      <c r="G211">
        <v>0.21</v>
      </c>
      <c r="H211">
        <v>0.03</v>
      </c>
      <c r="I211">
        <v>0.03</v>
      </c>
      <c r="J211">
        <v>0.06</v>
      </c>
      <c r="K211">
        <v>0.45</v>
      </c>
      <c r="L211">
        <v>0.05</v>
      </c>
      <c r="M211">
        <v>0.28999999999999998</v>
      </c>
      <c r="N211">
        <v>0.34</v>
      </c>
      <c r="O211">
        <v>0.8</v>
      </c>
    </row>
    <row r="212" spans="1:15">
      <c r="A212" t="s">
        <v>514</v>
      </c>
      <c r="B212">
        <v>10000</v>
      </c>
      <c r="C212">
        <v>200</v>
      </c>
      <c r="D212">
        <v>15</v>
      </c>
      <c r="F212">
        <v>0.63</v>
      </c>
      <c r="G212">
        <v>1.08</v>
      </c>
      <c r="J212">
        <v>1.84</v>
      </c>
      <c r="N212">
        <v>3.46</v>
      </c>
    </row>
    <row r="213" spans="1:15">
      <c r="A213" t="s">
        <v>515</v>
      </c>
      <c r="B213">
        <v>74000</v>
      </c>
      <c r="C213">
        <v>200</v>
      </c>
      <c r="D213">
        <v>12</v>
      </c>
      <c r="E213">
        <v>0.03</v>
      </c>
      <c r="F213">
        <v>0.45</v>
      </c>
      <c r="G213">
        <v>1</v>
      </c>
      <c r="H213">
        <v>0.5</v>
      </c>
      <c r="I213">
        <v>0.24</v>
      </c>
      <c r="J213">
        <v>0.74</v>
      </c>
      <c r="K213">
        <v>2.21</v>
      </c>
      <c r="L213">
        <v>1.1299999999999999</v>
      </c>
      <c r="M213">
        <v>1.88</v>
      </c>
      <c r="N213">
        <v>3.01</v>
      </c>
      <c r="O213">
        <v>5.23</v>
      </c>
    </row>
    <row r="214" spans="1:15">
      <c r="A214" t="s">
        <v>516</v>
      </c>
      <c r="B214">
        <v>35100</v>
      </c>
      <c r="C214">
        <v>200</v>
      </c>
      <c r="D214">
        <v>12</v>
      </c>
      <c r="E214">
        <v>0.03</v>
      </c>
      <c r="F214">
        <v>0.45</v>
      </c>
      <c r="G214">
        <v>0.85</v>
      </c>
      <c r="H214">
        <v>0.24</v>
      </c>
      <c r="I214">
        <v>0.19</v>
      </c>
      <c r="J214">
        <v>0.43</v>
      </c>
      <c r="K214">
        <v>1.74</v>
      </c>
      <c r="L214">
        <v>0.53</v>
      </c>
      <c r="M214">
        <v>1.5</v>
      </c>
      <c r="N214">
        <v>2.0299999999999998</v>
      </c>
      <c r="O214">
        <v>3.78</v>
      </c>
    </row>
    <row r="215" spans="1:15">
      <c r="A215" t="s">
        <v>517</v>
      </c>
      <c r="B215">
        <v>54400</v>
      </c>
      <c r="C215">
        <v>200</v>
      </c>
      <c r="D215">
        <v>12</v>
      </c>
      <c r="E215">
        <v>0.03</v>
      </c>
      <c r="F215">
        <v>0.45</v>
      </c>
      <c r="G215">
        <v>0.85</v>
      </c>
      <c r="H215">
        <v>0.37</v>
      </c>
      <c r="I215">
        <v>0.19</v>
      </c>
      <c r="J215">
        <v>0.56000000000000005</v>
      </c>
      <c r="K215">
        <v>1.87</v>
      </c>
      <c r="L215">
        <v>0.83</v>
      </c>
      <c r="M215">
        <v>1.5</v>
      </c>
      <c r="N215">
        <v>2.33</v>
      </c>
      <c r="O215">
        <v>4.2</v>
      </c>
    </row>
    <row r="216" spans="1:15">
      <c r="A216" t="s">
        <v>518</v>
      </c>
      <c r="B216">
        <v>14900</v>
      </c>
      <c r="C216">
        <v>200</v>
      </c>
      <c r="D216">
        <v>15</v>
      </c>
      <c r="F216">
        <v>0.95</v>
      </c>
      <c r="G216">
        <v>1.45</v>
      </c>
      <c r="J216">
        <v>2.13</v>
      </c>
      <c r="N216">
        <v>4.4800000000000004</v>
      </c>
    </row>
    <row r="217" spans="1:15">
      <c r="A217" t="s">
        <v>519</v>
      </c>
      <c r="B217">
        <v>74000</v>
      </c>
      <c r="C217">
        <v>200</v>
      </c>
      <c r="D217">
        <v>12</v>
      </c>
      <c r="E217">
        <v>0.04</v>
      </c>
      <c r="F217">
        <v>0.82</v>
      </c>
      <c r="G217">
        <v>1.54</v>
      </c>
      <c r="H217">
        <v>0.91</v>
      </c>
      <c r="I217">
        <v>0.35</v>
      </c>
      <c r="J217">
        <v>1.26</v>
      </c>
      <c r="K217">
        <v>3.63</v>
      </c>
      <c r="L217">
        <v>2.04</v>
      </c>
      <c r="M217">
        <v>2.72</v>
      </c>
      <c r="N217">
        <v>4.76</v>
      </c>
      <c r="O217">
        <v>8.4</v>
      </c>
    </row>
    <row r="218" spans="1:15">
      <c r="A218" t="s">
        <v>520</v>
      </c>
      <c r="B218">
        <v>35100</v>
      </c>
      <c r="C218">
        <v>200</v>
      </c>
      <c r="D218">
        <v>12</v>
      </c>
      <c r="E218">
        <v>0.06</v>
      </c>
      <c r="F218">
        <v>1.1200000000000001</v>
      </c>
      <c r="G218">
        <v>2.1</v>
      </c>
      <c r="H218">
        <v>0.59</v>
      </c>
      <c r="I218">
        <v>0.48</v>
      </c>
      <c r="J218">
        <v>1.07</v>
      </c>
      <c r="K218">
        <v>4.29</v>
      </c>
      <c r="L218">
        <v>1.32</v>
      </c>
      <c r="M218">
        <v>3.71</v>
      </c>
      <c r="N218">
        <v>5.03</v>
      </c>
      <c r="O218">
        <v>9.33</v>
      </c>
    </row>
    <row r="219" spans="1:15">
      <c r="A219" t="s">
        <v>521</v>
      </c>
      <c r="B219">
        <v>54400</v>
      </c>
      <c r="C219">
        <v>200</v>
      </c>
      <c r="D219">
        <v>12</v>
      </c>
      <c r="E219">
        <v>0.06</v>
      </c>
      <c r="F219">
        <v>0.98</v>
      </c>
      <c r="G219">
        <v>1.85</v>
      </c>
      <c r="H219">
        <v>0.81</v>
      </c>
      <c r="I219">
        <v>0.42</v>
      </c>
      <c r="J219">
        <v>1.23</v>
      </c>
      <c r="K219">
        <v>4.07</v>
      </c>
      <c r="L219">
        <v>1.8</v>
      </c>
      <c r="M219">
        <v>3.27</v>
      </c>
      <c r="N219">
        <v>5.07</v>
      </c>
      <c r="O219">
        <v>9.14</v>
      </c>
    </row>
    <row r="220" spans="1:15">
      <c r="A220" t="s">
        <v>522</v>
      </c>
      <c r="B220">
        <v>74000</v>
      </c>
      <c r="C220">
        <v>200</v>
      </c>
      <c r="D220">
        <v>12</v>
      </c>
      <c r="E220">
        <v>0.02</v>
      </c>
      <c r="F220">
        <v>0.38</v>
      </c>
      <c r="G220">
        <v>0.71</v>
      </c>
      <c r="H220">
        <v>0.42</v>
      </c>
      <c r="I220">
        <v>0.16</v>
      </c>
      <c r="J220">
        <v>0.57999999999999996</v>
      </c>
      <c r="K220">
        <v>1.68</v>
      </c>
      <c r="L220">
        <v>0.94</v>
      </c>
      <c r="M220">
        <v>1.26</v>
      </c>
      <c r="N220">
        <v>2.2000000000000002</v>
      </c>
      <c r="O220">
        <v>3.89</v>
      </c>
    </row>
    <row r="221" spans="1:15">
      <c r="A221" t="s">
        <v>523</v>
      </c>
      <c r="B221">
        <v>35100</v>
      </c>
      <c r="C221">
        <v>200</v>
      </c>
      <c r="D221">
        <v>12</v>
      </c>
      <c r="E221">
        <v>0.03</v>
      </c>
      <c r="F221">
        <v>0.45</v>
      </c>
      <c r="G221">
        <v>0.85</v>
      </c>
      <c r="H221">
        <v>0.24</v>
      </c>
      <c r="I221">
        <v>0.19</v>
      </c>
      <c r="J221">
        <v>0.43</v>
      </c>
      <c r="K221">
        <v>1.75</v>
      </c>
      <c r="L221">
        <v>0.54</v>
      </c>
      <c r="M221">
        <v>1.51</v>
      </c>
      <c r="N221">
        <v>2.0499999999999998</v>
      </c>
      <c r="O221">
        <v>3.81</v>
      </c>
    </row>
    <row r="222" spans="1:15">
      <c r="A222" t="s">
        <v>524</v>
      </c>
      <c r="B222">
        <v>54400</v>
      </c>
      <c r="C222">
        <v>200</v>
      </c>
      <c r="D222">
        <v>12</v>
      </c>
      <c r="E222">
        <v>0.02</v>
      </c>
      <c r="F222">
        <v>0.38</v>
      </c>
      <c r="G222">
        <v>0.71</v>
      </c>
      <c r="H222">
        <v>0.31</v>
      </c>
      <c r="I222">
        <v>0.16</v>
      </c>
      <c r="J222">
        <v>0.47</v>
      </c>
      <c r="K222">
        <v>1.57</v>
      </c>
      <c r="L222">
        <v>0.69</v>
      </c>
      <c r="M222">
        <v>1.26</v>
      </c>
      <c r="N222">
        <v>1.95</v>
      </c>
      <c r="O222">
        <v>3.53</v>
      </c>
    </row>
    <row r="223" spans="1:15">
      <c r="A223" t="s">
        <v>525</v>
      </c>
      <c r="B223">
        <v>14900</v>
      </c>
      <c r="C223">
        <v>200</v>
      </c>
      <c r="D223">
        <v>15</v>
      </c>
      <c r="F223">
        <v>1.26</v>
      </c>
      <c r="G223">
        <v>1.93</v>
      </c>
      <c r="J223">
        <v>3.12</v>
      </c>
      <c r="N223">
        <v>5.85</v>
      </c>
    </row>
    <row r="224" spans="1:15">
      <c r="A224" t="s">
        <v>526</v>
      </c>
      <c r="B224">
        <v>74000</v>
      </c>
      <c r="C224">
        <v>200</v>
      </c>
      <c r="D224">
        <v>12</v>
      </c>
      <c r="E224">
        <v>0.02</v>
      </c>
      <c r="F224">
        <v>0.38</v>
      </c>
      <c r="G224">
        <v>0.71</v>
      </c>
      <c r="H224">
        <v>0.42</v>
      </c>
      <c r="I224">
        <v>0.16</v>
      </c>
      <c r="J224">
        <v>0.57999999999999996</v>
      </c>
      <c r="K224">
        <v>1.68</v>
      </c>
      <c r="L224">
        <v>0.94</v>
      </c>
      <c r="M224">
        <v>1.26</v>
      </c>
      <c r="N224">
        <v>2.2000000000000002</v>
      </c>
      <c r="O224">
        <v>3.89</v>
      </c>
    </row>
    <row r="225" spans="1:15">
      <c r="A225" t="s">
        <v>527</v>
      </c>
      <c r="B225">
        <v>35100</v>
      </c>
      <c r="C225">
        <v>200</v>
      </c>
      <c r="D225">
        <v>12</v>
      </c>
      <c r="E225">
        <v>0.03</v>
      </c>
      <c r="F225">
        <v>0.45</v>
      </c>
      <c r="G225">
        <v>0.85</v>
      </c>
      <c r="H225">
        <v>0.24</v>
      </c>
      <c r="I225">
        <v>0.19</v>
      </c>
      <c r="J225">
        <v>0.43</v>
      </c>
      <c r="K225">
        <v>1.75</v>
      </c>
      <c r="L225">
        <v>0.54</v>
      </c>
      <c r="M225">
        <v>1.51</v>
      </c>
      <c r="N225">
        <v>2.0499999999999998</v>
      </c>
      <c r="O225">
        <v>3.81</v>
      </c>
    </row>
    <row r="226" spans="1:15">
      <c r="A226" t="s">
        <v>528</v>
      </c>
      <c r="B226">
        <v>54400</v>
      </c>
      <c r="C226">
        <v>200</v>
      </c>
      <c r="D226">
        <v>12</v>
      </c>
      <c r="E226">
        <v>0.02</v>
      </c>
      <c r="F226">
        <v>0.38</v>
      </c>
      <c r="G226">
        <v>0.71</v>
      </c>
      <c r="H226">
        <v>0.31</v>
      </c>
      <c r="I226">
        <v>0.16</v>
      </c>
      <c r="J226">
        <v>0.47</v>
      </c>
      <c r="K226">
        <v>1.57</v>
      </c>
      <c r="L226">
        <v>0.69</v>
      </c>
      <c r="M226">
        <v>1.26</v>
      </c>
      <c r="N226">
        <v>1.95</v>
      </c>
      <c r="O226">
        <v>3.53</v>
      </c>
    </row>
    <row r="227" spans="1:15">
      <c r="A227" t="s">
        <v>529</v>
      </c>
      <c r="B227">
        <v>13800</v>
      </c>
      <c r="C227">
        <v>200</v>
      </c>
      <c r="D227">
        <v>10</v>
      </c>
      <c r="E227">
        <v>0.06</v>
      </c>
      <c r="F227">
        <v>1.1599999999999999</v>
      </c>
      <c r="G227">
        <v>2.17</v>
      </c>
      <c r="H227">
        <v>0.31</v>
      </c>
      <c r="I227">
        <v>0.49</v>
      </c>
      <c r="J227">
        <v>0.8</v>
      </c>
      <c r="K227">
        <v>4.1399999999999997</v>
      </c>
      <c r="L227">
        <v>0.59</v>
      </c>
      <c r="M227">
        <v>3.84</v>
      </c>
      <c r="N227">
        <v>4.43</v>
      </c>
      <c r="O227">
        <v>8.58</v>
      </c>
    </row>
    <row r="228" spans="1:15">
      <c r="A228" t="s">
        <v>530</v>
      </c>
      <c r="B228">
        <v>15300</v>
      </c>
      <c r="C228">
        <v>200</v>
      </c>
      <c r="D228">
        <v>10</v>
      </c>
      <c r="E228">
        <v>0.05</v>
      </c>
      <c r="F228">
        <v>0.92</v>
      </c>
      <c r="G228">
        <v>1.74</v>
      </c>
      <c r="H228">
        <v>0.27</v>
      </c>
      <c r="I228">
        <v>0.39</v>
      </c>
      <c r="J228">
        <v>0.66</v>
      </c>
      <c r="K228">
        <v>3.34</v>
      </c>
      <c r="L228">
        <v>0.52</v>
      </c>
      <c r="M228">
        <v>3.07</v>
      </c>
      <c r="N228">
        <v>3.59</v>
      </c>
      <c r="O228">
        <v>6.94</v>
      </c>
    </row>
    <row r="229" spans="1:15">
      <c r="A229" t="s">
        <v>531</v>
      </c>
      <c r="B229">
        <v>21300</v>
      </c>
      <c r="C229">
        <v>200</v>
      </c>
      <c r="D229">
        <v>10</v>
      </c>
      <c r="E229">
        <v>0.04</v>
      </c>
      <c r="F229">
        <v>0.69</v>
      </c>
      <c r="G229">
        <v>1.3</v>
      </c>
      <c r="H229">
        <v>0.28000000000000003</v>
      </c>
      <c r="I229">
        <v>0.28999999999999998</v>
      </c>
      <c r="J229">
        <v>0.56999999999999995</v>
      </c>
      <c r="K229">
        <v>2.59</v>
      </c>
      <c r="L229">
        <v>0.54</v>
      </c>
      <c r="M229">
        <v>2.2999999999999998</v>
      </c>
      <c r="N229">
        <v>2.84</v>
      </c>
      <c r="O229">
        <v>5.44</v>
      </c>
    </row>
    <row r="230" spans="1:15">
      <c r="A230" t="s">
        <v>532</v>
      </c>
      <c r="B230">
        <v>26000</v>
      </c>
      <c r="C230">
        <v>200</v>
      </c>
      <c r="D230">
        <v>10</v>
      </c>
      <c r="E230">
        <v>0.03</v>
      </c>
      <c r="F230">
        <v>0.57999999999999996</v>
      </c>
      <c r="G230">
        <v>1.28</v>
      </c>
      <c r="H230">
        <v>0.28999999999999998</v>
      </c>
      <c r="I230">
        <v>0.31</v>
      </c>
      <c r="J230">
        <v>0.6</v>
      </c>
      <c r="K230">
        <v>2.4700000000000002</v>
      </c>
      <c r="L230">
        <v>0.55000000000000004</v>
      </c>
      <c r="M230">
        <v>2.41</v>
      </c>
      <c r="N230">
        <v>2.96</v>
      </c>
      <c r="O230">
        <v>5.44</v>
      </c>
    </row>
    <row r="231" spans="1:15">
      <c r="A231" t="s">
        <v>533</v>
      </c>
      <c r="B231">
        <v>13500</v>
      </c>
      <c r="C231">
        <v>200</v>
      </c>
      <c r="D231">
        <v>10</v>
      </c>
      <c r="E231">
        <v>0.15</v>
      </c>
      <c r="F231">
        <v>2.72</v>
      </c>
      <c r="G231">
        <v>5.0999999999999996</v>
      </c>
      <c r="H231">
        <v>0.4</v>
      </c>
      <c r="I231">
        <v>1.1599999999999999</v>
      </c>
      <c r="J231">
        <v>1.56</v>
      </c>
      <c r="K231">
        <v>9.39</v>
      </c>
      <c r="L231">
        <v>1.35</v>
      </c>
      <c r="M231">
        <v>9.01</v>
      </c>
      <c r="N231">
        <v>10.36</v>
      </c>
      <c r="O231">
        <v>19.760000000000002</v>
      </c>
    </row>
    <row r="232" spans="1:15">
      <c r="A232" t="s">
        <v>534</v>
      </c>
      <c r="B232">
        <v>34700</v>
      </c>
      <c r="C232">
        <v>200</v>
      </c>
      <c r="D232">
        <v>10</v>
      </c>
      <c r="E232">
        <v>0.17</v>
      </c>
      <c r="F232">
        <v>4.6500000000000004</v>
      </c>
      <c r="G232">
        <v>5.79</v>
      </c>
      <c r="H232">
        <v>1.49</v>
      </c>
      <c r="I232">
        <v>1.32</v>
      </c>
      <c r="J232">
        <v>2.81</v>
      </c>
      <c r="K232">
        <v>13.26</v>
      </c>
      <c r="L232">
        <v>3.85</v>
      </c>
      <c r="M232">
        <v>10.24</v>
      </c>
      <c r="N232">
        <v>14.09</v>
      </c>
      <c r="O232">
        <v>27.36</v>
      </c>
    </row>
    <row r="233" spans="1:15">
      <c r="A233" t="s">
        <v>535</v>
      </c>
      <c r="B233">
        <v>34700</v>
      </c>
      <c r="C233">
        <v>200</v>
      </c>
      <c r="D233">
        <v>10</v>
      </c>
      <c r="E233">
        <v>0.26</v>
      </c>
      <c r="F233">
        <v>6.96</v>
      </c>
      <c r="G233">
        <v>8.67</v>
      </c>
      <c r="H233">
        <v>2.23</v>
      </c>
      <c r="I233">
        <v>1.98</v>
      </c>
      <c r="J233">
        <v>4.21</v>
      </c>
      <c r="K233">
        <v>19.850000000000001</v>
      </c>
      <c r="L233">
        <v>5.76</v>
      </c>
      <c r="M233">
        <v>15.32</v>
      </c>
      <c r="N233">
        <v>21.08</v>
      </c>
      <c r="O233">
        <v>40.93</v>
      </c>
    </row>
    <row r="234" spans="1:15">
      <c r="A234" t="s">
        <v>536</v>
      </c>
      <c r="B234">
        <v>34700</v>
      </c>
      <c r="C234">
        <v>200</v>
      </c>
      <c r="D234">
        <v>10</v>
      </c>
      <c r="E234">
        <v>0.26</v>
      </c>
      <c r="F234">
        <v>6.96</v>
      </c>
      <c r="G234">
        <v>8.67</v>
      </c>
      <c r="H234">
        <v>2.23</v>
      </c>
      <c r="I234">
        <v>1.98</v>
      </c>
      <c r="J234">
        <v>4.21</v>
      </c>
      <c r="K234">
        <v>19.850000000000001</v>
      </c>
      <c r="L234">
        <v>5.76</v>
      </c>
      <c r="M234">
        <v>15.32</v>
      </c>
      <c r="N234">
        <v>21.08</v>
      </c>
      <c r="O234">
        <v>40.93</v>
      </c>
    </row>
    <row r="235" spans="1:15">
      <c r="A235" t="s">
        <v>537</v>
      </c>
      <c r="B235">
        <v>34700</v>
      </c>
      <c r="C235">
        <v>200</v>
      </c>
      <c r="D235">
        <v>10</v>
      </c>
      <c r="E235">
        <v>0.22</v>
      </c>
      <c r="F235">
        <v>5.89</v>
      </c>
      <c r="G235">
        <v>7.34</v>
      </c>
      <c r="H235">
        <v>1.89</v>
      </c>
      <c r="I235">
        <v>1.67</v>
      </c>
      <c r="J235">
        <v>3.56</v>
      </c>
      <c r="K235">
        <v>16.8</v>
      </c>
      <c r="L235">
        <v>4.87</v>
      </c>
      <c r="M235">
        <v>12.97</v>
      </c>
      <c r="N235">
        <v>17.84</v>
      </c>
      <c r="O235">
        <v>34.659999999999997</v>
      </c>
    </row>
    <row r="236" spans="1:15">
      <c r="A236" t="s">
        <v>538</v>
      </c>
      <c r="B236">
        <v>34700</v>
      </c>
      <c r="C236">
        <v>200</v>
      </c>
      <c r="D236">
        <v>10</v>
      </c>
      <c r="E236">
        <v>0.17</v>
      </c>
      <c r="F236">
        <v>4.6500000000000004</v>
      </c>
      <c r="G236">
        <v>5.79</v>
      </c>
      <c r="H236">
        <v>1.49</v>
      </c>
      <c r="I236">
        <v>1.32</v>
      </c>
      <c r="J236">
        <v>2.81</v>
      </c>
      <c r="K236">
        <v>13.26</v>
      </c>
      <c r="L236">
        <v>3.85</v>
      </c>
      <c r="M236">
        <v>10.24</v>
      </c>
      <c r="N236">
        <v>14.09</v>
      </c>
      <c r="O236">
        <v>27.36</v>
      </c>
    </row>
    <row r="237" spans="1:15">
      <c r="A237" t="s">
        <v>539</v>
      </c>
      <c r="B237">
        <v>5000</v>
      </c>
      <c r="C237">
        <v>200</v>
      </c>
      <c r="D237">
        <v>15</v>
      </c>
      <c r="F237">
        <v>1.52</v>
      </c>
      <c r="G237">
        <v>1.77</v>
      </c>
      <c r="J237">
        <v>1.81</v>
      </c>
      <c r="N237">
        <v>3.83</v>
      </c>
    </row>
    <row r="238" spans="1:15">
      <c r="A238" t="s">
        <v>540</v>
      </c>
      <c r="B238">
        <v>120000</v>
      </c>
      <c r="C238">
        <v>200</v>
      </c>
      <c r="D238">
        <v>12</v>
      </c>
      <c r="F238">
        <v>1.03</v>
      </c>
      <c r="G238">
        <v>2.23</v>
      </c>
      <c r="J238">
        <v>6.08</v>
      </c>
      <c r="N238">
        <v>19.97</v>
      </c>
    </row>
    <row r="239" spans="1:15">
      <c r="A239" t="s">
        <v>541</v>
      </c>
      <c r="B239">
        <v>45000</v>
      </c>
      <c r="C239">
        <v>200</v>
      </c>
      <c r="D239">
        <v>12</v>
      </c>
      <c r="F239">
        <v>0.76</v>
      </c>
      <c r="G239">
        <v>1.53</v>
      </c>
      <c r="J239">
        <v>2.38</v>
      </c>
      <c r="N239">
        <v>4.9800000000000004</v>
      </c>
    </row>
    <row r="240" spans="1:15">
      <c r="A240" t="s">
        <v>542</v>
      </c>
      <c r="B240">
        <v>40000</v>
      </c>
      <c r="C240">
        <v>200</v>
      </c>
      <c r="D240">
        <v>12</v>
      </c>
      <c r="F240">
        <v>1.08</v>
      </c>
      <c r="G240">
        <v>1.27</v>
      </c>
      <c r="J240">
        <v>1.43</v>
      </c>
      <c r="N240">
        <v>2.61</v>
      </c>
    </row>
    <row r="241" spans="1:15">
      <c r="A241" t="s">
        <v>543</v>
      </c>
      <c r="B241">
        <v>730</v>
      </c>
      <c r="C241">
        <v>200</v>
      </c>
      <c r="D241">
        <v>8</v>
      </c>
      <c r="E241">
        <v>0.26</v>
      </c>
      <c r="F241">
        <v>5.85</v>
      </c>
      <c r="G241">
        <v>0.57999999999999996</v>
      </c>
      <c r="H241">
        <v>0.08</v>
      </c>
      <c r="I241">
        <v>0.49</v>
      </c>
      <c r="J241">
        <v>0.56999999999999995</v>
      </c>
      <c r="K241">
        <v>7.02</v>
      </c>
      <c r="L241">
        <v>0.13</v>
      </c>
      <c r="M241">
        <v>2.37</v>
      </c>
      <c r="N241">
        <v>2.5</v>
      </c>
      <c r="O241">
        <v>9.5299999999999994</v>
      </c>
    </row>
    <row r="242" spans="1:15">
      <c r="A242" t="s">
        <v>544</v>
      </c>
      <c r="B242">
        <v>1440</v>
      </c>
      <c r="C242">
        <v>200</v>
      </c>
      <c r="D242">
        <v>8</v>
      </c>
      <c r="E242">
        <v>0.08</v>
      </c>
      <c r="F242">
        <v>1.9</v>
      </c>
      <c r="G242">
        <v>0.19</v>
      </c>
      <c r="H242">
        <v>0.05</v>
      </c>
      <c r="I242">
        <v>0.16</v>
      </c>
      <c r="J242">
        <v>0.21</v>
      </c>
      <c r="K242">
        <v>2.2999999999999998</v>
      </c>
      <c r="L242">
        <v>0.08</v>
      </c>
      <c r="M242">
        <v>0.77</v>
      </c>
      <c r="N242">
        <v>0.85</v>
      </c>
      <c r="O242">
        <v>3.16</v>
      </c>
    </row>
    <row r="243" spans="1:15">
      <c r="A243" t="s">
        <v>545</v>
      </c>
      <c r="B243">
        <v>5810</v>
      </c>
      <c r="C243">
        <v>200</v>
      </c>
      <c r="D243">
        <v>8</v>
      </c>
      <c r="E243">
        <v>0.06</v>
      </c>
      <c r="F243">
        <v>1.4</v>
      </c>
      <c r="G243">
        <v>1.88</v>
      </c>
      <c r="H243">
        <v>0.17</v>
      </c>
      <c r="I243">
        <v>0.39</v>
      </c>
      <c r="J243">
        <v>0.56000000000000005</v>
      </c>
      <c r="K243">
        <v>3.85</v>
      </c>
      <c r="L243">
        <v>0.25</v>
      </c>
      <c r="M243">
        <v>3.04</v>
      </c>
      <c r="N243">
        <v>3.29</v>
      </c>
      <c r="O243">
        <v>7.16</v>
      </c>
    </row>
    <row r="244" spans="1:15">
      <c r="A244" t="s">
        <v>546</v>
      </c>
      <c r="B244">
        <v>10350</v>
      </c>
      <c r="C244">
        <v>200</v>
      </c>
      <c r="D244">
        <v>8</v>
      </c>
      <c r="E244">
        <v>0.04</v>
      </c>
      <c r="F244">
        <v>0.95</v>
      </c>
      <c r="G244">
        <v>1.27</v>
      </c>
      <c r="H244">
        <v>0.2</v>
      </c>
      <c r="I244">
        <v>0.26</v>
      </c>
      <c r="J244">
        <v>0.46</v>
      </c>
      <c r="K244">
        <v>2.69</v>
      </c>
      <c r="L244">
        <v>0.3</v>
      </c>
      <c r="M244">
        <v>2.0499999999999998</v>
      </c>
      <c r="N244">
        <v>2.35</v>
      </c>
      <c r="O244">
        <v>5.05</v>
      </c>
    </row>
    <row r="245" spans="1:15">
      <c r="A245" t="s">
        <v>547</v>
      </c>
      <c r="B245">
        <v>9670</v>
      </c>
      <c r="C245">
        <v>200</v>
      </c>
      <c r="D245">
        <v>8</v>
      </c>
      <c r="E245">
        <v>0.03</v>
      </c>
      <c r="F245">
        <v>0.76</v>
      </c>
      <c r="G245">
        <v>1.01</v>
      </c>
      <c r="H245">
        <v>0.15</v>
      </c>
      <c r="I245">
        <v>0.21</v>
      </c>
      <c r="J245">
        <v>0.36</v>
      </c>
      <c r="K245">
        <v>2.14</v>
      </c>
      <c r="L245">
        <v>0.22</v>
      </c>
      <c r="M245">
        <v>1.64</v>
      </c>
      <c r="N245">
        <v>1.86</v>
      </c>
      <c r="O245">
        <v>4.01</v>
      </c>
    </row>
    <row r="246" spans="1:15">
      <c r="A246" t="s">
        <v>548</v>
      </c>
      <c r="B246">
        <v>18600</v>
      </c>
      <c r="C246">
        <v>200</v>
      </c>
      <c r="D246">
        <v>8</v>
      </c>
      <c r="E246">
        <v>0.03</v>
      </c>
      <c r="F246">
        <v>0.63</v>
      </c>
      <c r="G246">
        <v>0.84</v>
      </c>
      <c r="H246">
        <v>0.24</v>
      </c>
      <c r="I246">
        <v>0.17</v>
      </c>
      <c r="J246">
        <v>0.41</v>
      </c>
      <c r="K246">
        <v>1.9</v>
      </c>
      <c r="L246">
        <v>0.36</v>
      </c>
      <c r="M246">
        <v>1.37</v>
      </c>
      <c r="N246">
        <v>1.73</v>
      </c>
      <c r="O246">
        <v>3.64</v>
      </c>
    </row>
    <row r="247" spans="1:15">
      <c r="A247" t="s">
        <v>549</v>
      </c>
      <c r="B247">
        <v>8890</v>
      </c>
      <c r="C247">
        <v>200</v>
      </c>
      <c r="D247">
        <v>8</v>
      </c>
      <c r="E247">
        <v>0.13</v>
      </c>
      <c r="F247">
        <v>2.92</v>
      </c>
      <c r="G247">
        <v>3.45</v>
      </c>
      <c r="H247">
        <v>0.54</v>
      </c>
      <c r="I247">
        <v>0.69</v>
      </c>
      <c r="J247">
        <v>1.23</v>
      </c>
      <c r="K247">
        <v>7.62</v>
      </c>
      <c r="L247">
        <v>0.81</v>
      </c>
      <c r="M247">
        <v>5.2</v>
      </c>
      <c r="N247">
        <v>6.01</v>
      </c>
      <c r="O247">
        <v>13.64</v>
      </c>
    </row>
    <row r="248" spans="1:15">
      <c r="A248" t="s">
        <v>550</v>
      </c>
      <c r="B248">
        <v>10400</v>
      </c>
      <c r="C248">
        <v>200</v>
      </c>
      <c r="D248">
        <v>8</v>
      </c>
      <c r="E248">
        <v>0.08</v>
      </c>
      <c r="F248">
        <v>1.9</v>
      </c>
      <c r="G248">
        <v>2.2400000000000002</v>
      </c>
      <c r="H248">
        <v>0.41</v>
      </c>
      <c r="I248">
        <v>0.45</v>
      </c>
      <c r="J248">
        <v>0.86</v>
      </c>
      <c r="K248">
        <v>5.01</v>
      </c>
      <c r="L248">
        <v>0.61</v>
      </c>
      <c r="M248">
        <v>3.38</v>
      </c>
      <c r="N248">
        <v>3.99</v>
      </c>
      <c r="O248">
        <v>9.01</v>
      </c>
    </row>
    <row r="249" spans="1:15">
      <c r="A249" t="s">
        <v>551</v>
      </c>
      <c r="B249">
        <v>13000</v>
      </c>
      <c r="C249">
        <v>200</v>
      </c>
      <c r="D249">
        <v>8</v>
      </c>
      <c r="E249">
        <v>0.06</v>
      </c>
      <c r="F249">
        <v>1.4</v>
      </c>
      <c r="G249">
        <v>1.88</v>
      </c>
      <c r="H249">
        <v>0.38</v>
      </c>
      <c r="I249">
        <v>0.39</v>
      </c>
      <c r="J249">
        <v>0.77</v>
      </c>
      <c r="K249">
        <v>4.07</v>
      </c>
      <c r="L249">
        <v>0.56999999999999995</v>
      </c>
      <c r="M249">
        <v>3.04</v>
      </c>
      <c r="N249">
        <v>3.61</v>
      </c>
      <c r="O249">
        <v>7.68</v>
      </c>
    </row>
    <row r="250" spans="1:15">
      <c r="A250" t="s">
        <v>552</v>
      </c>
      <c r="B250">
        <v>12200</v>
      </c>
      <c r="C250">
        <v>200</v>
      </c>
      <c r="D250">
        <v>8</v>
      </c>
      <c r="E250">
        <v>0.06</v>
      </c>
      <c r="F250">
        <v>1.4</v>
      </c>
      <c r="G250">
        <v>1.88</v>
      </c>
      <c r="H250">
        <v>0.35</v>
      </c>
      <c r="I250">
        <v>0.39</v>
      </c>
      <c r="J250">
        <v>0.74</v>
      </c>
      <c r="K250">
        <v>4.04</v>
      </c>
      <c r="L250">
        <v>0.53</v>
      </c>
      <c r="M250">
        <v>3.04</v>
      </c>
      <c r="N250">
        <v>3.57</v>
      </c>
      <c r="O250">
        <v>7.62</v>
      </c>
    </row>
    <row r="251" spans="1:15">
      <c r="A251" t="s">
        <v>553</v>
      </c>
      <c r="B251">
        <v>18700</v>
      </c>
      <c r="C251">
        <v>200</v>
      </c>
      <c r="D251">
        <v>8</v>
      </c>
      <c r="E251">
        <v>0.06</v>
      </c>
      <c r="F251">
        <v>1.26</v>
      </c>
      <c r="G251">
        <v>1.69</v>
      </c>
      <c r="H251">
        <v>0.49</v>
      </c>
      <c r="I251">
        <v>0.35</v>
      </c>
      <c r="J251">
        <v>0.84</v>
      </c>
      <c r="K251">
        <v>3.81</v>
      </c>
      <c r="L251">
        <v>0.74</v>
      </c>
      <c r="M251">
        <v>2.74</v>
      </c>
      <c r="N251">
        <v>3.48</v>
      </c>
      <c r="O251">
        <v>7.29</v>
      </c>
    </row>
    <row r="252" spans="1:15">
      <c r="A252" t="s">
        <v>554</v>
      </c>
      <c r="B252">
        <v>22600</v>
      </c>
      <c r="C252">
        <v>200</v>
      </c>
      <c r="D252">
        <v>8</v>
      </c>
      <c r="E252">
        <v>0.04</v>
      </c>
      <c r="F252">
        <v>0.95</v>
      </c>
      <c r="G252">
        <v>1.27</v>
      </c>
      <c r="H252">
        <v>0.44</v>
      </c>
      <c r="I252">
        <v>0.26</v>
      </c>
      <c r="J252">
        <v>0.7</v>
      </c>
      <c r="K252">
        <v>2.93</v>
      </c>
      <c r="L252">
        <v>0.67</v>
      </c>
      <c r="M252">
        <v>2.0499999999999998</v>
      </c>
      <c r="N252">
        <v>2.72</v>
      </c>
      <c r="O252">
        <v>5.66</v>
      </c>
    </row>
    <row r="253" spans="1:15">
      <c r="A253" t="s">
        <v>555</v>
      </c>
      <c r="B253">
        <v>5350</v>
      </c>
      <c r="C253">
        <v>200</v>
      </c>
      <c r="D253">
        <v>8</v>
      </c>
      <c r="E253">
        <v>0.06</v>
      </c>
      <c r="F253">
        <v>1.17</v>
      </c>
      <c r="G253">
        <v>0.43</v>
      </c>
      <c r="H253">
        <v>0.15</v>
      </c>
      <c r="I253">
        <v>0.09</v>
      </c>
      <c r="J253">
        <v>0.24</v>
      </c>
      <c r="K253">
        <v>1.86</v>
      </c>
      <c r="L253">
        <v>0.18</v>
      </c>
      <c r="M253">
        <v>0.57999999999999996</v>
      </c>
      <c r="N253">
        <v>0.76</v>
      </c>
      <c r="O253">
        <v>2.63</v>
      </c>
    </row>
    <row r="254" spans="1:15">
      <c r="A254" t="s">
        <v>556</v>
      </c>
      <c r="B254">
        <v>5810</v>
      </c>
      <c r="C254">
        <v>200</v>
      </c>
      <c r="D254">
        <v>8</v>
      </c>
      <c r="E254">
        <v>0.06</v>
      </c>
      <c r="F254">
        <v>1.4</v>
      </c>
      <c r="G254">
        <v>1.88</v>
      </c>
      <c r="H254">
        <v>0.17</v>
      </c>
      <c r="I254">
        <v>0.39</v>
      </c>
      <c r="J254">
        <v>0.56000000000000005</v>
      </c>
      <c r="K254">
        <v>3.85</v>
      </c>
      <c r="L254">
        <v>0.25</v>
      </c>
      <c r="M254">
        <v>3.04</v>
      </c>
      <c r="N254">
        <v>3.29</v>
      </c>
      <c r="O254">
        <v>7.16</v>
      </c>
    </row>
    <row r="255" spans="1:15">
      <c r="A255" t="s">
        <v>557</v>
      </c>
      <c r="B255">
        <v>10350</v>
      </c>
      <c r="C255">
        <v>200</v>
      </c>
      <c r="D255">
        <v>8</v>
      </c>
      <c r="E255">
        <v>0.04</v>
      </c>
      <c r="F255">
        <v>0.95</v>
      </c>
      <c r="G255">
        <v>1.27</v>
      </c>
      <c r="H255">
        <v>0.2</v>
      </c>
      <c r="I255">
        <v>0.26</v>
      </c>
      <c r="J255">
        <v>0.46</v>
      </c>
      <c r="K255">
        <v>2.69</v>
      </c>
      <c r="L255">
        <v>0.3</v>
      </c>
      <c r="M255">
        <v>2.0499999999999998</v>
      </c>
      <c r="N255">
        <v>2.35</v>
      </c>
      <c r="O255">
        <v>5.05</v>
      </c>
    </row>
    <row r="256" spans="1:15">
      <c r="A256" t="s">
        <v>558</v>
      </c>
      <c r="B256">
        <v>9670</v>
      </c>
      <c r="C256">
        <v>200</v>
      </c>
      <c r="D256">
        <v>8</v>
      </c>
      <c r="E256">
        <v>0.03</v>
      </c>
      <c r="F256">
        <v>0.76</v>
      </c>
      <c r="G256">
        <v>1.01</v>
      </c>
      <c r="H256">
        <v>0.15</v>
      </c>
      <c r="I256">
        <v>0.21</v>
      </c>
      <c r="J256">
        <v>0.36</v>
      </c>
      <c r="K256">
        <v>2.14</v>
      </c>
      <c r="L256">
        <v>0.22</v>
      </c>
      <c r="M256">
        <v>1.64</v>
      </c>
      <c r="N256">
        <v>1.86</v>
      </c>
      <c r="O256">
        <v>4.01</v>
      </c>
    </row>
    <row r="257" spans="1:15">
      <c r="A257" t="s">
        <v>559</v>
      </c>
      <c r="B257">
        <v>17800</v>
      </c>
      <c r="C257">
        <v>200</v>
      </c>
      <c r="D257">
        <v>8</v>
      </c>
      <c r="E257">
        <v>0.03</v>
      </c>
      <c r="F257">
        <v>0.52</v>
      </c>
      <c r="G257">
        <v>0.33</v>
      </c>
      <c r="H257">
        <v>0.23</v>
      </c>
      <c r="I257">
        <v>0.09</v>
      </c>
      <c r="J257">
        <v>0.32</v>
      </c>
      <c r="K257">
        <v>1.2</v>
      </c>
      <c r="L257">
        <v>0.28000000000000003</v>
      </c>
      <c r="M257">
        <v>0.59</v>
      </c>
      <c r="N257">
        <v>0.87</v>
      </c>
      <c r="O257">
        <v>2.08</v>
      </c>
    </row>
    <row r="258" spans="1:15">
      <c r="A258" t="s">
        <v>560</v>
      </c>
      <c r="B258">
        <v>18600</v>
      </c>
      <c r="C258">
        <v>200</v>
      </c>
      <c r="D258">
        <v>8</v>
      </c>
      <c r="E258">
        <v>0.03</v>
      </c>
      <c r="F258">
        <v>0.63</v>
      </c>
      <c r="G258">
        <v>0.84</v>
      </c>
      <c r="H258">
        <v>0.24</v>
      </c>
      <c r="I258">
        <v>0.17</v>
      </c>
      <c r="J258">
        <v>0.41</v>
      </c>
      <c r="K258">
        <v>1.9</v>
      </c>
      <c r="L258">
        <v>0.36</v>
      </c>
      <c r="M258">
        <v>1.37</v>
      </c>
      <c r="N258">
        <v>1.73</v>
      </c>
      <c r="O258">
        <v>3.64</v>
      </c>
    </row>
    <row r="259" spans="1:15">
      <c r="A259" t="s">
        <v>561</v>
      </c>
      <c r="B259">
        <v>26100</v>
      </c>
      <c r="C259">
        <v>200</v>
      </c>
      <c r="D259">
        <v>8</v>
      </c>
      <c r="E259">
        <v>0.06</v>
      </c>
      <c r="F259">
        <v>1.26</v>
      </c>
      <c r="G259">
        <v>1.69</v>
      </c>
      <c r="H259">
        <v>0.69</v>
      </c>
      <c r="I259">
        <v>0.35</v>
      </c>
      <c r="J259">
        <v>1.04</v>
      </c>
      <c r="K259">
        <v>4.01</v>
      </c>
      <c r="L259">
        <v>1.03</v>
      </c>
      <c r="M259">
        <v>2.74</v>
      </c>
      <c r="N259">
        <v>3.77</v>
      </c>
      <c r="O259">
        <v>7.78</v>
      </c>
    </row>
    <row r="260" spans="1:15">
      <c r="A260" t="s">
        <v>562</v>
      </c>
      <c r="B260">
        <v>27200</v>
      </c>
      <c r="C260">
        <v>200</v>
      </c>
      <c r="D260">
        <v>8</v>
      </c>
      <c r="E260">
        <v>0.04</v>
      </c>
      <c r="F260">
        <v>1</v>
      </c>
      <c r="G260">
        <v>1.34</v>
      </c>
      <c r="H260">
        <v>0.56000000000000005</v>
      </c>
      <c r="I260">
        <v>0.27</v>
      </c>
      <c r="J260">
        <v>0.83</v>
      </c>
      <c r="K260">
        <v>3.18</v>
      </c>
      <c r="L260">
        <v>0.85</v>
      </c>
      <c r="M260">
        <v>2.16</v>
      </c>
      <c r="N260">
        <v>3.01</v>
      </c>
      <c r="O260">
        <v>6.2</v>
      </c>
    </row>
    <row r="261" spans="1:15">
      <c r="A261" t="s">
        <v>563</v>
      </c>
      <c r="B261">
        <v>19000</v>
      </c>
      <c r="C261">
        <v>200</v>
      </c>
      <c r="D261">
        <v>8</v>
      </c>
      <c r="E261">
        <v>0.08</v>
      </c>
      <c r="F261">
        <v>1.9</v>
      </c>
      <c r="G261">
        <v>2.54</v>
      </c>
      <c r="H261">
        <v>0.75</v>
      </c>
      <c r="I261">
        <v>0.53</v>
      </c>
      <c r="J261">
        <v>1.28</v>
      </c>
      <c r="K261">
        <v>5.73</v>
      </c>
      <c r="L261">
        <v>1.1200000000000001</v>
      </c>
      <c r="M261">
        <v>4.1100000000000003</v>
      </c>
      <c r="N261">
        <v>5.23</v>
      </c>
      <c r="O261">
        <v>10.97</v>
      </c>
    </row>
    <row r="262" spans="1:15">
      <c r="A262" t="s">
        <v>564</v>
      </c>
      <c r="B262">
        <v>19800</v>
      </c>
      <c r="C262">
        <v>200</v>
      </c>
      <c r="D262">
        <v>8</v>
      </c>
      <c r="E262">
        <v>7.0000000000000007E-2</v>
      </c>
      <c r="F262">
        <v>1.5</v>
      </c>
      <c r="G262">
        <v>2.0099999999999998</v>
      </c>
      <c r="H262">
        <v>0.62</v>
      </c>
      <c r="I262">
        <v>0.42</v>
      </c>
      <c r="J262">
        <v>1.04</v>
      </c>
      <c r="K262">
        <v>4.55</v>
      </c>
      <c r="L262">
        <v>0.92</v>
      </c>
      <c r="M262">
        <v>3.24</v>
      </c>
      <c r="N262">
        <v>4.16</v>
      </c>
      <c r="O262">
        <v>8.73</v>
      </c>
    </row>
    <row r="263" spans="1:15">
      <c r="A263" t="s">
        <v>565</v>
      </c>
      <c r="B263">
        <v>29500</v>
      </c>
      <c r="C263">
        <v>200</v>
      </c>
      <c r="D263">
        <v>8</v>
      </c>
      <c r="E263">
        <v>0.06</v>
      </c>
      <c r="F263">
        <v>1.26</v>
      </c>
      <c r="G263">
        <v>1.69</v>
      </c>
      <c r="H263">
        <v>0.78</v>
      </c>
      <c r="I263">
        <v>0.35</v>
      </c>
      <c r="J263">
        <v>1.1299999999999999</v>
      </c>
      <c r="K263">
        <v>4.09</v>
      </c>
      <c r="L263">
        <v>1.1599999999999999</v>
      </c>
      <c r="M263">
        <v>2.74</v>
      </c>
      <c r="N263">
        <v>3.9</v>
      </c>
      <c r="O263">
        <v>8</v>
      </c>
    </row>
    <row r="264" spans="1:15">
      <c r="A264" t="s">
        <v>566</v>
      </c>
      <c r="B264">
        <v>29500</v>
      </c>
      <c r="C264">
        <v>200</v>
      </c>
      <c r="D264">
        <v>8</v>
      </c>
      <c r="E264">
        <v>0.04</v>
      </c>
      <c r="F264">
        <v>1</v>
      </c>
      <c r="G264">
        <v>1.34</v>
      </c>
      <c r="H264">
        <v>0.61</v>
      </c>
      <c r="I264">
        <v>0.27</v>
      </c>
      <c r="J264">
        <v>0.88</v>
      </c>
      <c r="K264">
        <v>3.23</v>
      </c>
      <c r="L264">
        <v>0.92</v>
      </c>
      <c r="M264">
        <v>2.16</v>
      </c>
      <c r="N264">
        <v>3.08</v>
      </c>
      <c r="O264">
        <v>6.32</v>
      </c>
    </row>
    <row r="265" spans="1:15">
      <c r="A265" t="s">
        <v>567</v>
      </c>
      <c r="B265">
        <v>34600</v>
      </c>
      <c r="C265">
        <v>200</v>
      </c>
      <c r="D265">
        <v>8</v>
      </c>
      <c r="E265">
        <v>0.06</v>
      </c>
      <c r="F265">
        <v>1.4</v>
      </c>
      <c r="G265">
        <v>2.4900000000000002</v>
      </c>
      <c r="H265">
        <v>1.01</v>
      </c>
      <c r="I265">
        <v>0.6</v>
      </c>
      <c r="J265">
        <v>1.61</v>
      </c>
      <c r="K265">
        <v>5.52</v>
      </c>
      <c r="L265">
        <v>1.52</v>
      </c>
      <c r="M265">
        <v>4.68</v>
      </c>
      <c r="N265">
        <v>6.2</v>
      </c>
      <c r="O265">
        <v>11.73</v>
      </c>
    </row>
    <row r="266" spans="1:15">
      <c r="A266" t="s">
        <v>568</v>
      </c>
      <c r="B266">
        <v>19500</v>
      </c>
      <c r="C266">
        <v>200</v>
      </c>
      <c r="D266">
        <v>8</v>
      </c>
      <c r="E266">
        <v>0.08</v>
      </c>
      <c r="F266">
        <v>1.9</v>
      </c>
      <c r="G266">
        <v>2.54</v>
      </c>
      <c r="H266">
        <v>0.77</v>
      </c>
      <c r="I266">
        <v>0.53</v>
      </c>
      <c r="J266">
        <v>1.3</v>
      </c>
      <c r="K266">
        <v>5.75</v>
      </c>
      <c r="L266">
        <v>1.1499999999999999</v>
      </c>
      <c r="M266">
        <v>4.1100000000000003</v>
      </c>
      <c r="N266">
        <v>5.26</v>
      </c>
      <c r="O266">
        <v>11.02</v>
      </c>
    </row>
    <row r="267" spans="1:15">
      <c r="A267" t="s">
        <v>569</v>
      </c>
      <c r="B267">
        <v>19500</v>
      </c>
      <c r="C267">
        <v>200</v>
      </c>
      <c r="D267">
        <v>8</v>
      </c>
      <c r="E267">
        <v>7.0000000000000007E-2</v>
      </c>
      <c r="F267">
        <v>1.5</v>
      </c>
      <c r="G267">
        <v>2.0099999999999998</v>
      </c>
      <c r="H267">
        <v>0.61</v>
      </c>
      <c r="I267">
        <v>0.42</v>
      </c>
      <c r="J267">
        <v>1.03</v>
      </c>
      <c r="K267">
        <v>4.54</v>
      </c>
      <c r="L267">
        <v>0.91</v>
      </c>
      <c r="M267">
        <v>3.24</v>
      </c>
      <c r="N267">
        <v>4.1500000000000004</v>
      </c>
      <c r="O267">
        <v>8.7100000000000009</v>
      </c>
    </row>
    <row r="268" spans="1:15">
      <c r="A268" t="s">
        <v>570</v>
      </c>
      <c r="B268">
        <v>29500</v>
      </c>
      <c r="C268">
        <v>200</v>
      </c>
      <c r="D268">
        <v>8</v>
      </c>
      <c r="E268">
        <v>0.04</v>
      </c>
      <c r="F268">
        <v>1</v>
      </c>
      <c r="G268">
        <v>1.34</v>
      </c>
      <c r="H268">
        <v>0.61</v>
      </c>
      <c r="I268">
        <v>0.27</v>
      </c>
      <c r="J268">
        <v>0.88</v>
      </c>
      <c r="K268">
        <v>3.23</v>
      </c>
      <c r="L268">
        <v>0.92</v>
      </c>
      <c r="M268">
        <v>2.16</v>
      </c>
      <c r="N268">
        <v>3.08</v>
      </c>
      <c r="O268">
        <v>6.32</v>
      </c>
    </row>
    <row r="269" spans="1:15">
      <c r="A269" t="s">
        <v>571</v>
      </c>
      <c r="B269">
        <v>21200</v>
      </c>
      <c r="C269">
        <v>200</v>
      </c>
      <c r="D269">
        <v>8</v>
      </c>
      <c r="E269">
        <v>0.03</v>
      </c>
      <c r="F269">
        <v>0.76</v>
      </c>
      <c r="G269">
        <v>1.34</v>
      </c>
      <c r="H269">
        <v>0.33</v>
      </c>
      <c r="I269">
        <v>0.32</v>
      </c>
      <c r="J269">
        <v>0.65</v>
      </c>
      <c r="K269">
        <v>2.77</v>
      </c>
      <c r="L269">
        <v>0.5</v>
      </c>
      <c r="M269">
        <v>2.52</v>
      </c>
      <c r="N269">
        <v>3.02</v>
      </c>
      <c r="O269">
        <v>5.8</v>
      </c>
    </row>
    <row r="270" spans="1:15">
      <c r="A270" t="s">
        <v>572</v>
      </c>
      <c r="B270">
        <v>101700</v>
      </c>
      <c r="C270">
        <v>200</v>
      </c>
      <c r="D270">
        <v>8</v>
      </c>
      <c r="E270">
        <v>0.01</v>
      </c>
      <c r="F270">
        <v>0.31</v>
      </c>
      <c r="G270">
        <v>0.56000000000000005</v>
      </c>
      <c r="H270">
        <v>0.67</v>
      </c>
      <c r="I270">
        <v>0.13</v>
      </c>
      <c r="J270">
        <v>0.8</v>
      </c>
      <c r="K270">
        <v>1.68</v>
      </c>
      <c r="L270">
        <v>1</v>
      </c>
      <c r="M270">
        <v>1.05</v>
      </c>
      <c r="N270">
        <v>2.0499999999999998</v>
      </c>
      <c r="O270">
        <v>3.74</v>
      </c>
    </row>
    <row r="271" spans="1:15">
      <c r="A271" t="s">
        <v>573</v>
      </c>
      <c r="B271">
        <v>75100</v>
      </c>
      <c r="C271">
        <v>200</v>
      </c>
      <c r="D271">
        <v>8</v>
      </c>
      <c r="E271">
        <v>0.03</v>
      </c>
      <c r="F271">
        <v>0.63</v>
      </c>
      <c r="G271">
        <v>1.1200000000000001</v>
      </c>
      <c r="H271">
        <v>0.99</v>
      </c>
      <c r="I271">
        <v>0.27</v>
      </c>
      <c r="J271">
        <v>1.26</v>
      </c>
      <c r="K271">
        <v>3.02</v>
      </c>
      <c r="L271">
        <v>1.48</v>
      </c>
      <c r="M271">
        <v>2.1</v>
      </c>
      <c r="N271">
        <v>3.58</v>
      </c>
      <c r="O271">
        <v>6.61</v>
      </c>
    </row>
    <row r="272" spans="1:15">
      <c r="A272" t="s">
        <v>574</v>
      </c>
      <c r="B272">
        <v>69400</v>
      </c>
      <c r="C272">
        <v>200</v>
      </c>
      <c r="D272">
        <v>8</v>
      </c>
      <c r="E272">
        <v>0.02</v>
      </c>
      <c r="F272">
        <v>0.47</v>
      </c>
      <c r="G272">
        <v>0.84</v>
      </c>
      <c r="H272">
        <v>0.68</v>
      </c>
      <c r="I272">
        <v>0.2</v>
      </c>
      <c r="J272">
        <v>0.88</v>
      </c>
      <c r="K272">
        <v>2.21</v>
      </c>
      <c r="L272">
        <v>1.03</v>
      </c>
      <c r="M272">
        <v>1.57</v>
      </c>
      <c r="N272">
        <v>2.6</v>
      </c>
      <c r="O272">
        <v>4.82</v>
      </c>
    </row>
    <row r="273" spans="1:15">
      <c r="A273" t="s">
        <v>575</v>
      </c>
      <c r="B273">
        <v>70400</v>
      </c>
      <c r="C273">
        <v>200</v>
      </c>
      <c r="D273">
        <v>8</v>
      </c>
      <c r="E273">
        <v>0.02</v>
      </c>
      <c r="F273">
        <v>0.42</v>
      </c>
      <c r="G273">
        <v>0.74</v>
      </c>
      <c r="H273">
        <v>0.62</v>
      </c>
      <c r="I273">
        <v>0.18</v>
      </c>
      <c r="J273">
        <v>0.8</v>
      </c>
      <c r="K273">
        <v>1.97</v>
      </c>
      <c r="L273">
        <v>0.92</v>
      </c>
      <c r="M273">
        <v>1.4</v>
      </c>
      <c r="N273">
        <v>2.3199999999999998</v>
      </c>
      <c r="O273">
        <v>4.3</v>
      </c>
    </row>
    <row r="274" spans="1:15">
      <c r="A274" t="s">
        <v>576</v>
      </c>
      <c r="B274">
        <v>3630</v>
      </c>
      <c r="C274">
        <v>200</v>
      </c>
      <c r="D274">
        <v>8</v>
      </c>
      <c r="E274">
        <v>0.08</v>
      </c>
      <c r="F274">
        <v>1.9</v>
      </c>
      <c r="G274">
        <v>2.84</v>
      </c>
      <c r="H274">
        <v>0.14000000000000001</v>
      </c>
      <c r="I274">
        <v>0.65</v>
      </c>
      <c r="J274">
        <v>0.79</v>
      </c>
      <c r="K274">
        <v>5.54</v>
      </c>
      <c r="L274">
        <v>0.21</v>
      </c>
      <c r="M274">
        <v>5.03</v>
      </c>
      <c r="N274">
        <v>5.24</v>
      </c>
      <c r="O274">
        <v>10.78</v>
      </c>
    </row>
    <row r="275" spans="1:15">
      <c r="A275" t="s">
        <v>577</v>
      </c>
      <c r="B275">
        <v>5810</v>
      </c>
      <c r="C275">
        <v>200</v>
      </c>
      <c r="D275">
        <v>8</v>
      </c>
      <c r="E275">
        <v>0.06</v>
      </c>
      <c r="F275">
        <v>1.4</v>
      </c>
      <c r="G275">
        <v>1.88</v>
      </c>
      <c r="H275">
        <v>0.17</v>
      </c>
      <c r="I275">
        <v>0.39</v>
      </c>
      <c r="J275">
        <v>0.56000000000000005</v>
      </c>
      <c r="K275">
        <v>3.85</v>
      </c>
      <c r="L275">
        <v>0.25</v>
      </c>
      <c r="M275">
        <v>3.04</v>
      </c>
      <c r="N275">
        <v>3.29</v>
      </c>
      <c r="O275">
        <v>7.16</v>
      </c>
    </row>
    <row r="276" spans="1:15">
      <c r="A276" t="s">
        <v>578</v>
      </c>
      <c r="B276">
        <v>10350</v>
      </c>
      <c r="C276">
        <v>200</v>
      </c>
      <c r="D276">
        <v>8</v>
      </c>
      <c r="E276">
        <v>0.04</v>
      </c>
      <c r="F276">
        <v>0.95</v>
      </c>
      <c r="G276">
        <v>1.27</v>
      </c>
      <c r="H276">
        <v>0.2</v>
      </c>
      <c r="I276">
        <v>0.26</v>
      </c>
      <c r="J276">
        <v>0.46</v>
      </c>
      <c r="K276">
        <v>2.69</v>
      </c>
      <c r="L276">
        <v>0.3</v>
      </c>
      <c r="M276">
        <v>2.0499999999999998</v>
      </c>
      <c r="N276">
        <v>2.35</v>
      </c>
      <c r="O276">
        <v>5.05</v>
      </c>
    </row>
    <row r="277" spans="1:15">
      <c r="A277" t="s">
        <v>579</v>
      </c>
      <c r="B277">
        <v>9670</v>
      </c>
      <c r="C277">
        <v>200</v>
      </c>
      <c r="D277">
        <v>8</v>
      </c>
      <c r="E277">
        <v>0.03</v>
      </c>
      <c r="F277">
        <v>0.76</v>
      </c>
      <c r="G277">
        <v>1.01</v>
      </c>
      <c r="H277">
        <v>0.15</v>
      </c>
      <c r="I277">
        <v>0.21</v>
      </c>
      <c r="J277">
        <v>0.36</v>
      </c>
      <c r="K277">
        <v>2.14</v>
      </c>
      <c r="L277">
        <v>0.22</v>
      </c>
      <c r="M277">
        <v>1.64</v>
      </c>
      <c r="N277">
        <v>1.86</v>
      </c>
      <c r="O277">
        <v>4.01</v>
      </c>
    </row>
    <row r="278" spans="1:15">
      <c r="A278" t="s">
        <v>580</v>
      </c>
      <c r="B278">
        <v>18600</v>
      </c>
      <c r="C278">
        <v>200</v>
      </c>
      <c r="D278">
        <v>8</v>
      </c>
      <c r="E278">
        <v>0.03</v>
      </c>
      <c r="F278">
        <v>0.63</v>
      </c>
      <c r="G278">
        <v>1.1200000000000001</v>
      </c>
      <c r="H278">
        <v>0.24</v>
      </c>
      <c r="I278">
        <v>0.27</v>
      </c>
      <c r="J278">
        <v>0.51</v>
      </c>
      <c r="K278">
        <v>2.27</v>
      </c>
      <c r="L278">
        <v>0.36</v>
      </c>
      <c r="M278">
        <v>2.1</v>
      </c>
      <c r="N278">
        <v>2.46</v>
      </c>
      <c r="O278">
        <v>4.75</v>
      </c>
    </row>
    <row r="279" spans="1:15">
      <c r="A279" t="s">
        <v>581</v>
      </c>
      <c r="B279">
        <v>2280</v>
      </c>
      <c r="C279">
        <v>200</v>
      </c>
      <c r="D279">
        <v>8</v>
      </c>
      <c r="E279">
        <v>0.1</v>
      </c>
      <c r="F279">
        <v>1.86</v>
      </c>
      <c r="G279">
        <v>0.69</v>
      </c>
      <c r="H279">
        <v>0.1</v>
      </c>
      <c r="I279">
        <v>0.1</v>
      </c>
      <c r="J279">
        <v>0.2</v>
      </c>
      <c r="K279">
        <v>2.76</v>
      </c>
      <c r="L279">
        <v>0.12</v>
      </c>
      <c r="M279">
        <v>0.61</v>
      </c>
      <c r="N279">
        <v>0.73</v>
      </c>
      <c r="O279">
        <v>3.51</v>
      </c>
    </row>
    <row r="280" spans="1:15">
      <c r="A280" t="s">
        <v>582</v>
      </c>
      <c r="B280">
        <v>36300</v>
      </c>
      <c r="C280">
        <v>200</v>
      </c>
      <c r="D280">
        <v>10</v>
      </c>
      <c r="E280">
        <v>0.12</v>
      </c>
      <c r="F280">
        <v>2.11</v>
      </c>
      <c r="G280">
        <v>3.13</v>
      </c>
      <c r="H280">
        <v>3.74</v>
      </c>
      <c r="I280">
        <v>0.62</v>
      </c>
      <c r="J280">
        <v>4.3600000000000003</v>
      </c>
      <c r="K280">
        <v>9.61</v>
      </c>
      <c r="L280">
        <v>2.82</v>
      </c>
      <c r="M280">
        <v>4.71</v>
      </c>
      <c r="N280">
        <v>7.53</v>
      </c>
      <c r="O280">
        <v>17.16</v>
      </c>
    </row>
    <row r="281" spans="1:15">
      <c r="A281" t="s">
        <v>583</v>
      </c>
      <c r="B281">
        <v>33100</v>
      </c>
      <c r="C281">
        <v>200</v>
      </c>
      <c r="D281">
        <v>10</v>
      </c>
      <c r="E281">
        <v>0.08</v>
      </c>
      <c r="F281">
        <v>1.48</v>
      </c>
      <c r="G281">
        <v>2.19</v>
      </c>
      <c r="H281">
        <v>2.38</v>
      </c>
      <c r="I281">
        <v>0.44</v>
      </c>
      <c r="J281">
        <v>2.82</v>
      </c>
      <c r="K281">
        <v>6.5</v>
      </c>
      <c r="L281">
        <v>1.8</v>
      </c>
      <c r="M281">
        <v>3.3</v>
      </c>
      <c r="N281">
        <v>5.0999999999999996</v>
      </c>
      <c r="O281">
        <v>11.6</v>
      </c>
    </row>
    <row r="282" spans="1:15">
      <c r="A282" t="s">
        <v>584</v>
      </c>
      <c r="B282">
        <v>30000</v>
      </c>
      <c r="C282">
        <v>200</v>
      </c>
      <c r="D282">
        <v>10</v>
      </c>
      <c r="E282">
        <v>0.14000000000000001</v>
      </c>
      <c r="F282">
        <v>2.46</v>
      </c>
      <c r="G282">
        <v>3.65</v>
      </c>
      <c r="H282">
        <v>3.6</v>
      </c>
      <c r="I282">
        <v>0.73</v>
      </c>
      <c r="J282">
        <v>4.33</v>
      </c>
      <c r="K282">
        <v>10.46</v>
      </c>
      <c r="L282">
        <v>2.72</v>
      </c>
      <c r="M282">
        <v>5.5</v>
      </c>
      <c r="N282">
        <v>8.2200000000000006</v>
      </c>
      <c r="O282">
        <v>18.690000000000001</v>
      </c>
    </row>
    <row r="283" spans="1:15">
      <c r="A283" t="s">
        <v>585</v>
      </c>
      <c r="B283">
        <v>34400</v>
      </c>
      <c r="C283">
        <v>200</v>
      </c>
      <c r="D283">
        <v>10</v>
      </c>
      <c r="E283">
        <v>0.11</v>
      </c>
      <c r="F283">
        <v>1.97</v>
      </c>
      <c r="G283">
        <v>2.92</v>
      </c>
      <c r="H283">
        <v>3.31</v>
      </c>
      <c r="I283">
        <v>0.57999999999999996</v>
      </c>
      <c r="J283">
        <v>3.89</v>
      </c>
      <c r="K283">
        <v>8.7899999999999991</v>
      </c>
      <c r="L283">
        <v>2.5</v>
      </c>
      <c r="M283">
        <v>4.4000000000000004</v>
      </c>
      <c r="N283">
        <v>6.9</v>
      </c>
      <c r="O283">
        <v>15.69</v>
      </c>
    </row>
    <row r="284" spans="1:15">
      <c r="A284" t="s">
        <v>586</v>
      </c>
      <c r="B284">
        <v>53400</v>
      </c>
      <c r="C284">
        <v>200</v>
      </c>
      <c r="D284">
        <v>10</v>
      </c>
      <c r="E284">
        <v>0.09</v>
      </c>
      <c r="F284">
        <v>1.64</v>
      </c>
      <c r="G284">
        <v>2.4300000000000002</v>
      </c>
      <c r="H284">
        <v>4.28</v>
      </c>
      <c r="I284">
        <v>0.48</v>
      </c>
      <c r="J284">
        <v>4.76</v>
      </c>
      <c r="K284">
        <v>8.85</v>
      </c>
      <c r="L284">
        <v>3.23</v>
      </c>
      <c r="M284">
        <v>3.66</v>
      </c>
      <c r="N284">
        <v>6.89</v>
      </c>
      <c r="O284">
        <v>15.75</v>
      </c>
    </row>
    <row r="285" spans="1:15">
      <c r="A285" t="s">
        <v>587</v>
      </c>
      <c r="B285">
        <v>43900</v>
      </c>
      <c r="C285">
        <v>200</v>
      </c>
      <c r="D285">
        <v>10</v>
      </c>
      <c r="E285">
        <v>0.08</v>
      </c>
      <c r="F285">
        <v>1.48</v>
      </c>
      <c r="G285">
        <v>2.19</v>
      </c>
      <c r="H285">
        <v>3.16</v>
      </c>
      <c r="I285">
        <v>0.44</v>
      </c>
      <c r="J285">
        <v>3.6</v>
      </c>
      <c r="K285">
        <v>7.28</v>
      </c>
      <c r="L285">
        <v>2.39</v>
      </c>
      <c r="M285">
        <v>3.3</v>
      </c>
      <c r="N285">
        <v>5.69</v>
      </c>
      <c r="O285">
        <v>12.97</v>
      </c>
    </row>
    <row r="286" spans="1:15">
      <c r="A286" t="s">
        <v>588</v>
      </c>
      <c r="B286">
        <v>69600</v>
      </c>
      <c r="C286">
        <v>200</v>
      </c>
      <c r="D286">
        <v>10</v>
      </c>
      <c r="E286">
        <v>7.0000000000000007E-2</v>
      </c>
      <c r="F286">
        <v>1.18</v>
      </c>
      <c r="G286">
        <v>1.75</v>
      </c>
      <c r="H286">
        <v>4.01</v>
      </c>
      <c r="I286">
        <v>0.35</v>
      </c>
      <c r="J286">
        <v>4.3600000000000003</v>
      </c>
      <c r="K286">
        <v>7.3</v>
      </c>
      <c r="L286">
        <v>3.03</v>
      </c>
      <c r="M286">
        <v>2.64</v>
      </c>
      <c r="N286">
        <v>5.67</v>
      </c>
      <c r="O286">
        <v>12.98</v>
      </c>
    </row>
    <row r="287" spans="1:15">
      <c r="A287" t="s">
        <v>589</v>
      </c>
      <c r="B287">
        <v>2036</v>
      </c>
      <c r="C287">
        <v>200</v>
      </c>
      <c r="D287">
        <v>15</v>
      </c>
      <c r="E287">
        <v>0.09</v>
      </c>
      <c r="F287">
        <v>2.15</v>
      </c>
      <c r="G287">
        <v>0.62</v>
      </c>
      <c r="H287">
        <v>0.04</v>
      </c>
      <c r="I287">
        <v>0.09</v>
      </c>
      <c r="J287">
        <v>0.13</v>
      </c>
      <c r="K287">
        <v>2.91</v>
      </c>
      <c r="L287">
        <v>0.08</v>
      </c>
      <c r="M287">
        <v>0.56000000000000005</v>
      </c>
      <c r="N287">
        <v>0.64</v>
      </c>
      <c r="O287">
        <v>3.55</v>
      </c>
    </row>
    <row r="288" spans="1:15">
      <c r="A288" t="s">
        <v>590</v>
      </c>
      <c r="B288">
        <v>1185</v>
      </c>
      <c r="C288">
        <v>200</v>
      </c>
      <c r="D288">
        <v>15</v>
      </c>
      <c r="E288">
        <v>0.6</v>
      </c>
      <c r="F288">
        <v>8.1</v>
      </c>
      <c r="G288">
        <v>2.77</v>
      </c>
      <c r="H288">
        <v>0.09</v>
      </c>
      <c r="I288">
        <v>0.39</v>
      </c>
      <c r="J288">
        <v>0.48</v>
      </c>
      <c r="K288">
        <v>11.37</v>
      </c>
      <c r="L288">
        <v>0.31</v>
      </c>
      <c r="M288">
        <v>2.38</v>
      </c>
      <c r="N288">
        <v>2.69</v>
      </c>
      <c r="O288">
        <v>14.07</v>
      </c>
    </row>
    <row r="289" spans="1:15">
      <c r="A289" t="s">
        <v>591</v>
      </c>
      <c r="B289">
        <v>2740</v>
      </c>
      <c r="C289">
        <v>81</v>
      </c>
      <c r="D289">
        <v>16</v>
      </c>
      <c r="E289">
        <v>1.62</v>
      </c>
      <c r="F289">
        <v>21.85</v>
      </c>
      <c r="G289">
        <v>11.24</v>
      </c>
      <c r="H289">
        <v>1.64</v>
      </c>
      <c r="I289">
        <v>1.67</v>
      </c>
      <c r="J289">
        <v>3.31</v>
      </c>
      <c r="K289">
        <v>36.4</v>
      </c>
      <c r="L289">
        <v>4.6500000000000004</v>
      </c>
      <c r="M289">
        <v>10.06</v>
      </c>
      <c r="N289">
        <v>14.71</v>
      </c>
      <c r="O289">
        <v>51.13</v>
      </c>
    </row>
    <row r="290" spans="1:15">
      <c r="A290" t="s">
        <v>592</v>
      </c>
      <c r="B290">
        <v>2740</v>
      </c>
      <c r="C290">
        <v>40</v>
      </c>
      <c r="D290">
        <v>16</v>
      </c>
      <c r="E290">
        <v>0.81</v>
      </c>
      <c r="F290">
        <v>10.92</v>
      </c>
      <c r="G290">
        <v>5.62</v>
      </c>
      <c r="H290">
        <v>1.66</v>
      </c>
      <c r="I290">
        <v>0.83</v>
      </c>
      <c r="J290">
        <v>2.4900000000000002</v>
      </c>
      <c r="K290">
        <v>19.04</v>
      </c>
      <c r="L290">
        <v>4.71</v>
      </c>
      <c r="M290">
        <v>5.03</v>
      </c>
      <c r="N290">
        <v>9.74</v>
      </c>
      <c r="O290">
        <v>28.79</v>
      </c>
    </row>
    <row r="291" spans="1:15">
      <c r="A291" t="s">
        <v>593</v>
      </c>
      <c r="B291">
        <v>2740</v>
      </c>
      <c r="C291">
        <v>65</v>
      </c>
      <c r="D291">
        <v>16</v>
      </c>
      <c r="E291">
        <v>1.29</v>
      </c>
      <c r="F291">
        <v>17.48</v>
      </c>
      <c r="G291">
        <v>8.99</v>
      </c>
      <c r="H291">
        <v>1.63</v>
      </c>
      <c r="I291">
        <v>1.33</v>
      </c>
      <c r="J291">
        <v>2.96</v>
      </c>
      <c r="K291">
        <v>29.45</v>
      </c>
      <c r="L291">
        <v>4.6399999999999997</v>
      </c>
      <c r="M291">
        <v>8.0500000000000007</v>
      </c>
      <c r="N291">
        <v>12.69</v>
      </c>
      <c r="O291">
        <v>42.14</v>
      </c>
    </row>
    <row r="292" spans="1:15">
      <c r="A292" t="s">
        <v>594</v>
      </c>
      <c r="B292">
        <v>2740</v>
      </c>
      <c r="C292">
        <v>54</v>
      </c>
      <c r="D292">
        <v>16</v>
      </c>
      <c r="E292">
        <v>1.08</v>
      </c>
      <c r="F292">
        <v>14.56</v>
      </c>
      <c r="G292">
        <v>7.49</v>
      </c>
      <c r="H292">
        <v>1.64</v>
      </c>
      <c r="I292">
        <v>1.1100000000000001</v>
      </c>
      <c r="J292">
        <v>2.75</v>
      </c>
      <c r="K292">
        <v>24.82</v>
      </c>
      <c r="L292">
        <v>4.6500000000000004</v>
      </c>
      <c r="M292">
        <v>6.71</v>
      </c>
      <c r="N292">
        <v>11.36</v>
      </c>
      <c r="O292">
        <v>36.18</v>
      </c>
    </row>
    <row r="293" spans="1:15">
      <c r="A293" t="s">
        <v>595</v>
      </c>
      <c r="B293">
        <v>4280</v>
      </c>
      <c r="C293">
        <v>81</v>
      </c>
      <c r="D293">
        <v>16</v>
      </c>
      <c r="E293">
        <v>1.62</v>
      </c>
      <c r="F293">
        <v>38.64</v>
      </c>
      <c r="G293">
        <v>11.24</v>
      </c>
      <c r="H293">
        <v>2.56</v>
      </c>
      <c r="I293">
        <v>1.67</v>
      </c>
      <c r="J293">
        <v>4.2300000000000004</v>
      </c>
      <c r="K293">
        <v>54.12</v>
      </c>
      <c r="L293">
        <v>7.27</v>
      </c>
      <c r="M293">
        <v>10.06</v>
      </c>
      <c r="N293">
        <v>17.329999999999998</v>
      </c>
      <c r="O293">
        <v>71.459999999999994</v>
      </c>
    </row>
    <row r="294" spans="1:15">
      <c r="A294" t="s">
        <v>596</v>
      </c>
      <c r="B294">
        <v>4280</v>
      </c>
      <c r="C294">
        <v>40</v>
      </c>
      <c r="D294">
        <v>16</v>
      </c>
      <c r="E294">
        <v>0.81</v>
      </c>
      <c r="F294">
        <v>19.32</v>
      </c>
      <c r="G294">
        <v>5.62</v>
      </c>
      <c r="H294">
        <v>2.59</v>
      </c>
      <c r="I294">
        <v>0.83</v>
      </c>
      <c r="J294">
        <v>3.42</v>
      </c>
      <c r="K294">
        <v>28.37</v>
      </c>
      <c r="L294">
        <v>7.36</v>
      </c>
      <c r="M294">
        <v>5.03</v>
      </c>
      <c r="N294">
        <v>12.39</v>
      </c>
      <c r="O294">
        <v>40.770000000000003</v>
      </c>
    </row>
    <row r="295" spans="1:15">
      <c r="A295" t="s">
        <v>597</v>
      </c>
      <c r="B295">
        <v>4280</v>
      </c>
      <c r="C295">
        <v>65</v>
      </c>
      <c r="D295">
        <v>16</v>
      </c>
      <c r="E295">
        <v>1.29</v>
      </c>
      <c r="F295">
        <v>30.91</v>
      </c>
      <c r="G295">
        <v>8.99</v>
      </c>
      <c r="H295">
        <v>2.5499999999999998</v>
      </c>
      <c r="I295">
        <v>1.33</v>
      </c>
      <c r="J295">
        <v>3.88</v>
      </c>
      <c r="K295">
        <v>43.8</v>
      </c>
      <c r="L295">
        <v>7.25</v>
      </c>
      <c r="M295">
        <v>8.0500000000000007</v>
      </c>
      <c r="N295">
        <v>15.3</v>
      </c>
      <c r="O295">
        <v>59.1</v>
      </c>
    </row>
    <row r="296" spans="1:15">
      <c r="A296" t="s">
        <v>598</v>
      </c>
      <c r="B296">
        <v>4280</v>
      </c>
      <c r="C296">
        <v>54</v>
      </c>
      <c r="D296">
        <v>16</v>
      </c>
      <c r="E296">
        <v>1.08</v>
      </c>
      <c r="F296">
        <v>25.76</v>
      </c>
      <c r="G296">
        <v>7.49</v>
      </c>
      <c r="H296">
        <v>2.56</v>
      </c>
      <c r="I296">
        <v>1.1100000000000001</v>
      </c>
      <c r="J296">
        <v>3.67</v>
      </c>
      <c r="K296">
        <v>36.93</v>
      </c>
      <c r="L296">
        <v>7.27</v>
      </c>
      <c r="M296">
        <v>6.71</v>
      </c>
      <c r="N296">
        <v>13.98</v>
      </c>
      <c r="O296">
        <v>50.92</v>
      </c>
    </row>
    <row r="297" spans="1:15">
      <c r="A297" t="s">
        <v>599</v>
      </c>
      <c r="B297">
        <v>7360</v>
      </c>
      <c r="C297">
        <v>81</v>
      </c>
      <c r="D297">
        <v>16</v>
      </c>
      <c r="E297">
        <v>1.62</v>
      </c>
      <c r="F297">
        <v>38.64</v>
      </c>
      <c r="G297">
        <v>11.24</v>
      </c>
      <c r="H297">
        <v>4.4000000000000004</v>
      </c>
      <c r="I297">
        <v>1.67</v>
      </c>
      <c r="J297">
        <v>6.07</v>
      </c>
      <c r="K297">
        <v>55.96</v>
      </c>
      <c r="L297">
        <v>12.38</v>
      </c>
      <c r="M297">
        <v>10.06</v>
      </c>
      <c r="N297">
        <v>22.44</v>
      </c>
      <c r="O297">
        <v>78.42</v>
      </c>
    </row>
    <row r="298" spans="1:15">
      <c r="A298" t="s">
        <v>600</v>
      </c>
      <c r="B298">
        <v>7360</v>
      </c>
      <c r="C298">
        <v>40</v>
      </c>
      <c r="D298">
        <v>16</v>
      </c>
      <c r="E298">
        <v>0.81</v>
      </c>
      <c r="F298">
        <v>19.32</v>
      </c>
      <c r="G298">
        <v>5.62</v>
      </c>
      <c r="H298">
        <v>4.46</v>
      </c>
      <c r="I298">
        <v>0.83</v>
      </c>
      <c r="J298">
        <v>5.29</v>
      </c>
      <c r="K298">
        <v>30.24</v>
      </c>
      <c r="L298">
        <v>12.53</v>
      </c>
      <c r="M298">
        <v>5.03</v>
      </c>
      <c r="N298">
        <v>17.559999999999999</v>
      </c>
      <c r="O298">
        <v>47.81</v>
      </c>
    </row>
    <row r="299" spans="1:15">
      <c r="A299" t="s">
        <v>601</v>
      </c>
      <c r="B299">
        <v>7360</v>
      </c>
      <c r="C299">
        <v>65</v>
      </c>
      <c r="D299">
        <v>16</v>
      </c>
      <c r="E299">
        <v>1.29</v>
      </c>
      <c r="F299">
        <v>30.91</v>
      </c>
      <c r="G299">
        <v>8.99</v>
      </c>
      <c r="H299">
        <v>4.3899999999999997</v>
      </c>
      <c r="I299">
        <v>1.33</v>
      </c>
      <c r="J299">
        <v>5.72</v>
      </c>
      <c r="K299">
        <v>45.64</v>
      </c>
      <c r="L299">
        <v>12.34</v>
      </c>
      <c r="M299">
        <v>8.0500000000000007</v>
      </c>
      <c r="N299">
        <v>20.39</v>
      </c>
      <c r="O299">
        <v>66.040000000000006</v>
      </c>
    </row>
    <row r="300" spans="1:15">
      <c r="A300" t="s">
        <v>602</v>
      </c>
      <c r="B300">
        <v>7360</v>
      </c>
      <c r="C300">
        <v>54</v>
      </c>
      <c r="D300">
        <v>16</v>
      </c>
      <c r="E300">
        <v>1.08</v>
      </c>
      <c r="F300">
        <v>25.76</v>
      </c>
      <c r="G300">
        <v>7.49</v>
      </c>
      <c r="H300">
        <v>4.4000000000000004</v>
      </c>
      <c r="I300">
        <v>1.1100000000000001</v>
      </c>
      <c r="J300">
        <v>5.51</v>
      </c>
      <c r="K300">
        <v>38.78</v>
      </c>
      <c r="L300">
        <v>12.38</v>
      </c>
      <c r="M300">
        <v>6.71</v>
      </c>
      <c r="N300">
        <v>19.09</v>
      </c>
      <c r="O300">
        <v>57.87</v>
      </c>
    </row>
    <row r="301" spans="1:15">
      <c r="A301" t="s">
        <v>603</v>
      </c>
      <c r="B301">
        <v>87500</v>
      </c>
      <c r="C301">
        <v>160</v>
      </c>
      <c r="D301">
        <v>10</v>
      </c>
      <c r="E301">
        <v>0.06</v>
      </c>
      <c r="F301">
        <v>1.1200000000000001</v>
      </c>
      <c r="G301">
        <v>2.48</v>
      </c>
      <c r="H301">
        <v>1.36</v>
      </c>
      <c r="I301">
        <v>0.6</v>
      </c>
      <c r="J301">
        <v>1.96</v>
      </c>
      <c r="K301">
        <v>5.58</v>
      </c>
      <c r="L301">
        <v>4.51</v>
      </c>
      <c r="M301">
        <v>4.66</v>
      </c>
      <c r="N301">
        <v>9.17</v>
      </c>
      <c r="O301">
        <v>14.76</v>
      </c>
    </row>
    <row r="302" spans="1:15">
      <c r="A302" t="s">
        <v>604</v>
      </c>
      <c r="B302">
        <v>114000</v>
      </c>
      <c r="C302">
        <v>160</v>
      </c>
      <c r="D302">
        <v>10</v>
      </c>
      <c r="E302">
        <v>0.05</v>
      </c>
      <c r="F302">
        <v>0.88</v>
      </c>
      <c r="G302">
        <v>1.96</v>
      </c>
      <c r="H302">
        <v>1.4</v>
      </c>
      <c r="I302">
        <v>0.47</v>
      </c>
      <c r="J302">
        <v>1.87</v>
      </c>
      <c r="K302">
        <v>4.7300000000000004</v>
      </c>
      <c r="L302">
        <v>4.6399999999999997</v>
      </c>
      <c r="M302">
        <v>3.68</v>
      </c>
      <c r="N302">
        <v>8.32</v>
      </c>
      <c r="O302">
        <v>13.06</v>
      </c>
    </row>
    <row r="303" spans="1:15">
      <c r="A303" t="s">
        <v>605</v>
      </c>
      <c r="B303">
        <v>135000</v>
      </c>
      <c r="C303">
        <v>160</v>
      </c>
      <c r="D303">
        <v>10</v>
      </c>
      <c r="E303">
        <v>0.04</v>
      </c>
      <c r="F303">
        <v>0.63</v>
      </c>
      <c r="G303">
        <v>1.87</v>
      </c>
      <c r="H303">
        <v>1.19</v>
      </c>
      <c r="I303">
        <v>0.39</v>
      </c>
      <c r="J303">
        <v>1.58</v>
      </c>
      <c r="K303">
        <v>4.0999999999999996</v>
      </c>
      <c r="L303">
        <v>3.94</v>
      </c>
      <c r="M303">
        <v>3.05</v>
      </c>
      <c r="N303">
        <v>6.99</v>
      </c>
      <c r="O303">
        <v>11.1</v>
      </c>
    </row>
    <row r="304" spans="1:15">
      <c r="A304" t="s">
        <v>606</v>
      </c>
      <c r="B304">
        <v>15700</v>
      </c>
      <c r="C304">
        <v>160</v>
      </c>
      <c r="D304">
        <v>10</v>
      </c>
      <c r="E304">
        <v>0.15</v>
      </c>
      <c r="F304">
        <v>2.64</v>
      </c>
      <c r="G304">
        <v>3.92</v>
      </c>
      <c r="H304">
        <v>0.56999999999999995</v>
      </c>
      <c r="I304">
        <v>0.78</v>
      </c>
      <c r="J304">
        <v>1.35</v>
      </c>
      <c r="K304">
        <v>7.93</v>
      </c>
      <c r="L304">
        <v>1.91</v>
      </c>
      <c r="M304">
        <v>5.9</v>
      </c>
      <c r="N304">
        <v>7.81</v>
      </c>
      <c r="O304">
        <v>15.76</v>
      </c>
    </row>
    <row r="305" spans="1:15">
      <c r="A305" t="s">
        <v>607</v>
      </c>
      <c r="B305">
        <v>23900</v>
      </c>
      <c r="C305">
        <v>160</v>
      </c>
      <c r="D305">
        <v>10</v>
      </c>
      <c r="E305">
        <v>0.1</v>
      </c>
      <c r="F305">
        <v>1.77</v>
      </c>
      <c r="G305">
        <v>2.97</v>
      </c>
      <c r="H305">
        <v>0.57999999999999996</v>
      </c>
      <c r="I305">
        <v>0.61</v>
      </c>
      <c r="J305">
        <v>1.19</v>
      </c>
      <c r="K305">
        <v>5.95</v>
      </c>
      <c r="L305">
        <v>1.94</v>
      </c>
      <c r="M305">
        <v>4.79</v>
      </c>
      <c r="N305">
        <v>6.73</v>
      </c>
      <c r="O305">
        <v>12.69</v>
      </c>
    </row>
    <row r="306" spans="1:15">
      <c r="A306" t="s">
        <v>608</v>
      </c>
      <c r="B306">
        <v>33100</v>
      </c>
      <c r="C306">
        <v>160</v>
      </c>
      <c r="D306">
        <v>10</v>
      </c>
      <c r="E306">
        <v>0.09</v>
      </c>
      <c r="F306">
        <v>1.68</v>
      </c>
      <c r="G306">
        <v>3.15</v>
      </c>
      <c r="H306">
        <v>0.77</v>
      </c>
      <c r="I306">
        <v>0.72</v>
      </c>
      <c r="J306">
        <v>1.49</v>
      </c>
      <c r="K306">
        <v>6.33</v>
      </c>
      <c r="L306">
        <v>2.56</v>
      </c>
      <c r="M306">
        <v>5.57</v>
      </c>
      <c r="N306">
        <v>8.1300000000000008</v>
      </c>
      <c r="O306">
        <v>14.47</v>
      </c>
    </row>
    <row r="307" spans="1:15">
      <c r="A307" t="s">
        <v>609</v>
      </c>
      <c r="B307">
        <v>114000</v>
      </c>
      <c r="C307">
        <v>160</v>
      </c>
      <c r="D307">
        <v>10</v>
      </c>
      <c r="E307">
        <v>0.05</v>
      </c>
      <c r="F307">
        <v>0.88</v>
      </c>
      <c r="G307">
        <v>1.65</v>
      </c>
      <c r="H307">
        <v>1.4</v>
      </c>
      <c r="I307">
        <v>0.37</v>
      </c>
      <c r="J307">
        <v>1.77</v>
      </c>
      <c r="K307">
        <v>4.33</v>
      </c>
      <c r="L307">
        <v>4.6399999999999997</v>
      </c>
      <c r="M307">
        <v>2.93</v>
      </c>
      <c r="N307">
        <v>7.57</v>
      </c>
      <c r="O307">
        <v>11.91</v>
      </c>
    </row>
    <row r="308" spans="1:15">
      <c r="A308" t="s">
        <v>610</v>
      </c>
      <c r="B308">
        <v>45800</v>
      </c>
      <c r="C308">
        <v>160</v>
      </c>
      <c r="D308">
        <v>10</v>
      </c>
      <c r="E308">
        <v>7.0000000000000007E-2</v>
      </c>
      <c r="F308">
        <v>1.32</v>
      </c>
      <c r="G308">
        <v>2.4900000000000002</v>
      </c>
      <c r="H308">
        <v>0.84</v>
      </c>
      <c r="I308">
        <v>0.56000000000000005</v>
      </c>
      <c r="J308">
        <v>1.4</v>
      </c>
      <c r="K308">
        <v>5.24</v>
      </c>
      <c r="L308">
        <v>2.8</v>
      </c>
      <c r="M308">
        <v>4.4000000000000004</v>
      </c>
      <c r="N308">
        <v>7.2</v>
      </c>
      <c r="O308">
        <v>12.45</v>
      </c>
    </row>
    <row r="309" spans="1:15">
      <c r="A309" t="s">
        <v>611</v>
      </c>
      <c r="B309">
        <v>36100</v>
      </c>
      <c r="C309">
        <v>160</v>
      </c>
      <c r="D309">
        <v>10</v>
      </c>
      <c r="E309">
        <v>7.0000000000000007E-2</v>
      </c>
      <c r="F309">
        <v>1.32</v>
      </c>
      <c r="G309">
        <v>2.4900000000000002</v>
      </c>
      <c r="H309">
        <v>0.66</v>
      </c>
      <c r="I309">
        <v>0.56000000000000005</v>
      </c>
      <c r="J309">
        <v>1.22</v>
      </c>
      <c r="K309">
        <v>5.0599999999999996</v>
      </c>
      <c r="L309">
        <v>2.21</v>
      </c>
      <c r="M309">
        <v>4.4000000000000004</v>
      </c>
      <c r="N309">
        <v>6.61</v>
      </c>
      <c r="O309">
        <v>11.67</v>
      </c>
    </row>
    <row r="310" spans="1:15">
      <c r="A310" t="s">
        <v>612</v>
      </c>
      <c r="B310">
        <v>113000</v>
      </c>
      <c r="C310">
        <v>160</v>
      </c>
      <c r="D310">
        <v>10</v>
      </c>
      <c r="E310">
        <v>0.06</v>
      </c>
      <c r="F310">
        <v>1.1200000000000001</v>
      </c>
      <c r="G310">
        <v>2.48</v>
      </c>
      <c r="H310">
        <v>1.76</v>
      </c>
      <c r="I310">
        <v>0.6</v>
      </c>
      <c r="J310">
        <v>2.36</v>
      </c>
      <c r="K310">
        <v>5.98</v>
      </c>
      <c r="L310">
        <v>5.83</v>
      </c>
      <c r="M310">
        <v>4.66</v>
      </c>
      <c r="N310">
        <v>10.49</v>
      </c>
      <c r="O310">
        <v>16.48</v>
      </c>
    </row>
    <row r="311" spans="1:15">
      <c r="A311" t="s">
        <v>613</v>
      </c>
      <c r="B311">
        <v>59900</v>
      </c>
      <c r="C311">
        <v>160</v>
      </c>
      <c r="D311">
        <v>10</v>
      </c>
      <c r="E311">
        <v>0.09</v>
      </c>
      <c r="F311">
        <v>1.68</v>
      </c>
      <c r="G311">
        <v>3.15</v>
      </c>
      <c r="H311">
        <v>1.4</v>
      </c>
      <c r="I311">
        <v>0.72</v>
      </c>
      <c r="J311">
        <v>2.12</v>
      </c>
      <c r="K311">
        <v>6.96</v>
      </c>
      <c r="L311">
        <v>4.63</v>
      </c>
      <c r="M311">
        <v>5.57</v>
      </c>
      <c r="N311">
        <v>10.199999999999999</v>
      </c>
      <c r="O311">
        <v>17.170000000000002</v>
      </c>
    </row>
    <row r="312" spans="1:15">
      <c r="A312" t="s">
        <v>614</v>
      </c>
      <c r="B312">
        <v>68500</v>
      </c>
      <c r="C312">
        <v>160</v>
      </c>
      <c r="D312">
        <v>10</v>
      </c>
      <c r="E312">
        <v>7.0000000000000007E-2</v>
      </c>
      <c r="F312">
        <v>1.32</v>
      </c>
      <c r="G312">
        <v>2.4900000000000002</v>
      </c>
      <c r="H312">
        <v>1.26</v>
      </c>
      <c r="I312">
        <v>0.56000000000000005</v>
      </c>
      <c r="J312">
        <v>1.82</v>
      </c>
      <c r="K312">
        <v>5.66</v>
      </c>
      <c r="L312">
        <v>4.1900000000000004</v>
      </c>
      <c r="M312">
        <v>4.4000000000000004</v>
      </c>
      <c r="N312">
        <v>8.59</v>
      </c>
      <c r="O312">
        <v>14.26</v>
      </c>
    </row>
    <row r="313" spans="1:15">
      <c r="A313" t="s">
        <v>615</v>
      </c>
      <c r="B313">
        <v>81500</v>
      </c>
      <c r="C313">
        <v>160</v>
      </c>
      <c r="D313">
        <v>8</v>
      </c>
      <c r="E313">
        <v>0.06</v>
      </c>
      <c r="F313">
        <v>1.07</v>
      </c>
      <c r="G313">
        <v>2.39</v>
      </c>
      <c r="H313">
        <v>1.1399999999999999</v>
      </c>
      <c r="I313">
        <v>0.57999999999999996</v>
      </c>
      <c r="J313">
        <v>1.72</v>
      </c>
      <c r="K313">
        <v>5.2</v>
      </c>
      <c r="L313">
        <v>4.43</v>
      </c>
      <c r="M313">
        <v>4.4800000000000004</v>
      </c>
      <c r="N313">
        <v>8.91</v>
      </c>
      <c r="O313">
        <v>14.12</v>
      </c>
    </row>
    <row r="314" spans="1:15">
      <c r="A314" t="s">
        <v>616</v>
      </c>
      <c r="B314">
        <v>94300</v>
      </c>
      <c r="C314">
        <v>160</v>
      </c>
      <c r="D314">
        <v>8</v>
      </c>
      <c r="E314">
        <v>0.04</v>
      </c>
      <c r="F314">
        <v>0.63</v>
      </c>
      <c r="G314">
        <v>1.39</v>
      </c>
      <c r="H314">
        <v>0.77</v>
      </c>
      <c r="I314">
        <v>0.33</v>
      </c>
      <c r="J314">
        <v>1.1000000000000001</v>
      </c>
      <c r="K314">
        <v>3.14</v>
      </c>
      <c r="L314">
        <v>3</v>
      </c>
      <c r="M314">
        <v>2.62</v>
      </c>
      <c r="N314">
        <v>5.62</v>
      </c>
      <c r="O314">
        <v>8.77</v>
      </c>
    </row>
    <row r="315" spans="1:15">
      <c r="A315" t="s">
        <v>617</v>
      </c>
      <c r="B315">
        <v>99200</v>
      </c>
      <c r="C315">
        <v>160</v>
      </c>
      <c r="D315">
        <v>8</v>
      </c>
      <c r="E315">
        <v>0.04</v>
      </c>
      <c r="F315">
        <v>0.77</v>
      </c>
      <c r="G315">
        <v>2.2799999999999998</v>
      </c>
      <c r="H315">
        <v>1</v>
      </c>
      <c r="I315">
        <v>0.48</v>
      </c>
      <c r="J315">
        <v>1.48</v>
      </c>
      <c r="K315">
        <v>4.54</v>
      </c>
      <c r="L315">
        <v>3.87</v>
      </c>
      <c r="M315">
        <v>3.71</v>
      </c>
      <c r="N315">
        <v>7.58</v>
      </c>
      <c r="O315">
        <v>12.13</v>
      </c>
    </row>
    <row r="316" spans="1:15">
      <c r="A316" t="s">
        <v>618</v>
      </c>
      <c r="B316">
        <v>31900</v>
      </c>
      <c r="C316">
        <v>160</v>
      </c>
      <c r="D316">
        <v>8</v>
      </c>
      <c r="E316">
        <v>0.23</v>
      </c>
      <c r="F316">
        <v>4.09</v>
      </c>
      <c r="G316">
        <v>6.06</v>
      </c>
      <c r="H316">
        <v>1.7</v>
      </c>
      <c r="I316">
        <v>1.22</v>
      </c>
      <c r="J316">
        <v>2.92</v>
      </c>
      <c r="K316">
        <v>13.09</v>
      </c>
      <c r="L316">
        <v>6.6</v>
      </c>
      <c r="M316">
        <v>9.1300000000000008</v>
      </c>
      <c r="N316">
        <v>15.73</v>
      </c>
      <c r="O316">
        <v>28.83</v>
      </c>
    </row>
    <row r="317" spans="1:15">
      <c r="A317" t="s">
        <v>619</v>
      </c>
      <c r="B317">
        <v>36000</v>
      </c>
      <c r="C317">
        <v>160</v>
      </c>
      <c r="D317">
        <v>8</v>
      </c>
      <c r="E317">
        <v>0.12</v>
      </c>
      <c r="F317">
        <v>2.15</v>
      </c>
      <c r="G317">
        <v>3.19</v>
      </c>
      <c r="H317">
        <v>1.01</v>
      </c>
      <c r="I317">
        <v>0.64</v>
      </c>
      <c r="J317">
        <v>1.65</v>
      </c>
      <c r="K317">
        <v>7</v>
      </c>
      <c r="L317">
        <v>3.92</v>
      </c>
      <c r="M317">
        <v>4.8</v>
      </c>
      <c r="N317">
        <v>8.7200000000000006</v>
      </c>
      <c r="O317">
        <v>15.73</v>
      </c>
    </row>
    <row r="318" spans="1:15">
      <c r="A318" t="s">
        <v>620</v>
      </c>
      <c r="B318">
        <v>48300</v>
      </c>
      <c r="C318">
        <v>160</v>
      </c>
      <c r="D318">
        <v>8</v>
      </c>
      <c r="E318">
        <v>0.11</v>
      </c>
      <c r="F318">
        <v>2.04</v>
      </c>
      <c r="G318">
        <v>3.84</v>
      </c>
      <c r="H318">
        <v>1.29</v>
      </c>
      <c r="I318">
        <v>0.87</v>
      </c>
      <c r="J318">
        <v>2.16</v>
      </c>
      <c r="K318">
        <v>8.06</v>
      </c>
      <c r="L318">
        <v>4.99</v>
      </c>
      <c r="M318">
        <v>6.78</v>
      </c>
      <c r="N318">
        <v>11.77</v>
      </c>
      <c r="O318">
        <v>19.84</v>
      </c>
    </row>
    <row r="319" spans="1:15">
      <c r="A319" t="s">
        <v>621</v>
      </c>
      <c r="B319">
        <v>48700</v>
      </c>
      <c r="C319">
        <v>160</v>
      </c>
      <c r="D319">
        <v>8</v>
      </c>
      <c r="E319">
        <v>0.09</v>
      </c>
      <c r="F319">
        <v>1.61</v>
      </c>
      <c r="G319">
        <v>3.03</v>
      </c>
      <c r="H319">
        <v>1.03</v>
      </c>
      <c r="I319">
        <v>0.69</v>
      </c>
      <c r="J319">
        <v>1.72</v>
      </c>
      <c r="K319">
        <v>6.38</v>
      </c>
      <c r="L319">
        <v>3.98</v>
      </c>
      <c r="M319">
        <v>5.36</v>
      </c>
      <c r="N319">
        <v>9.34</v>
      </c>
      <c r="O319">
        <v>15.73</v>
      </c>
    </row>
    <row r="320" spans="1:15">
      <c r="A320" t="s">
        <v>622</v>
      </c>
      <c r="B320">
        <v>81500</v>
      </c>
      <c r="C320">
        <v>160</v>
      </c>
      <c r="D320">
        <v>8</v>
      </c>
      <c r="E320">
        <v>0.06</v>
      </c>
      <c r="F320">
        <v>1.07</v>
      </c>
      <c r="G320">
        <v>2.02</v>
      </c>
      <c r="H320">
        <v>1.1399999999999999</v>
      </c>
      <c r="I320">
        <v>0.46</v>
      </c>
      <c r="J320">
        <v>1.6</v>
      </c>
      <c r="K320">
        <v>4.71</v>
      </c>
      <c r="L320">
        <v>4.43</v>
      </c>
      <c r="M320">
        <v>3.57</v>
      </c>
      <c r="N320">
        <v>8</v>
      </c>
      <c r="O320">
        <v>12.72</v>
      </c>
    </row>
    <row r="321" spans="1:15">
      <c r="A321" t="s">
        <v>623</v>
      </c>
      <c r="B321">
        <v>65100</v>
      </c>
      <c r="C321">
        <v>160</v>
      </c>
      <c r="D321">
        <v>10</v>
      </c>
      <c r="E321">
        <v>0.08</v>
      </c>
      <c r="F321">
        <v>1.45</v>
      </c>
      <c r="G321">
        <v>3.22</v>
      </c>
      <c r="H321">
        <v>1.31</v>
      </c>
      <c r="I321">
        <v>0.78</v>
      </c>
      <c r="J321">
        <v>2.09</v>
      </c>
      <c r="K321">
        <v>6.77</v>
      </c>
      <c r="L321">
        <v>4.34</v>
      </c>
      <c r="M321">
        <v>6.04</v>
      </c>
      <c r="N321">
        <v>10.38</v>
      </c>
      <c r="O321">
        <v>17.16</v>
      </c>
    </row>
    <row r="322" spans="1:15">
      <c r="A322" t="s">
        <v>624</v>
      </c>
      <c r="B322">
        <v>48400</v>
      </c>
      <c r="C322">
        <v>160</v>
      </c>
      <c r="D322">
        <v>10</v>
      </c>
      <c r="E322">
        <v>0.06</v>
      </c>
      <c r="F322">
        <v>1.1399999999999999</v>
      </c>
      <c r="G322">
        <v>2.54</v>
      </c>
      <c r="H322">
        <v>0.77</v>
      </c>
      <c r="I322">
        <v>0.61</v>
      </c>
      <c r="J322">
        <v>1.38</v>
      </c>
      <c r="K322">
        <v>5.07</v>
      </c>
      <c r="L322">
        <v>2.5499999999999998</v>
      </c>
      <c r="M322">
        <v>4.76</v>
      </c>
      <c r="N322">
        <v>7.31</v>
      </c>
      <c r="O322">
        <v>12.39</v>
      </c>
    </row>
    <row r="323" spans="1:15">
      <c r="A323" t="s">
        <v>625</v>
      </c>
      <c r="B323">
        <v>56800</v>
      </c>
      <c r="C323">
        <v>160</v>
      </c>
      <c r="D323">
        <v>10</v>
      </c>
      <c r="E323">
        <v>0.06</v>
      </c>
      <c r="F323">
        <v>1.08</v>
      </c>
      <c r="G323">
        <v>2.41</v>
      </c>
      <c r="H323">
        <v>0.86</v>
      </c>
      <c r="I323">
        <v>0.57999999999999996</v>
      </c>
      <c r="J323">
        <v>1.44</v>
      </c>
      <c r="K323">
        <v>4.95</v>
      </c>
      <c r="L323">
        <v>2.84</v>
      </c>
      <c r="M323">
        <v>4.53</v>
      </c>
      <c r="N323">
        <v>7.37</v>
      </c>
      <c r="O323">
        <v>12.32</v>
      </c>
    </row>
    <row r="324" spans="1:15">
      <c r="A324" t="s">
        <v>626</v>
      </c>
      <c r="B324">
        <v>30100</v>
      </c>
      <c r="C324">
        <v>160</v>
      </c>
      <c r="D324">
        <v>10</v>
      </c>
      <c r="E324">
        <v>0.1</v>
      </c>
      <c r="F324">
        <v>1.72</v>
      </c>
      <c r="G324">
        <v>3.22</v>
      </c>
      <c r="H324">
        <v>0.72</v>
      </c>
      <c r="I324">
        <v>0.73</v>
      </c>
      <c r="J324">
        <v>1.45</v>
      </c>
      <c r="K324">
        <v>6.4</v>
      </c>
      <c r="L324">
        <v>2.38</v>
      </c>
      <c r="M324">
        <v>5.7</v>
      </c>
      <c r="N324">
        <v>8.08</v>
      </c>
      <c r="O324">
        <v>14.49</v>
      </c>
    </row>
    <row r="325" spans="1:15">
      <c r="A325" t="s">
        <v>627</v>
      </c>
      <c r="B325">
        <v>25000</v>
      </c>
      <c r="C325">
        <v>160</v>
      </c>
      <c r="D325">
        <v>10</v>
      </c>
      <c r="E325">
        <v>0.1</v>
      </c>
      <c r="F325">
        <v>1.72</v>
      </c>
      <c r="G325">
        <v>3.22</v>
      </c>
      <c r="H325">
        <v>0.59</v>
      </c>
      <c r="I325">
        <v>0.73</v>
      </c>
      <c r="J325">
        <v>1.32</v>
      </c>
      <c r="K325">
        <v>6.28</v>
      </c>
      <c r="L325">
        <v>1.98</v>
      </c>
      <c r="M325">
        <v>5.7</v>
      </c>
      <c r="N325">
        <v>7.68</v>
      </c>
      <c r="O325">
        <v>13.96</v>
      </c>
    </row>
    <row r="326" spans="1:15">
      <c r="A326" t="s">
        <v>628</v>
      </c>
      <c r="B326">
        <v>100200</v>
      </c>
      <c r="C326">
        <v>300</v>
      </c>
      <c r="D326">
        <v>20</v>
      </c>
      <c r="E326">
        <v>0.06</v>
      </c>
      <c r="F326">
        <v>1.1000000000000001</v>
      </c>
      <c r="G326">
        <v>2.4500000000000002</v>
      </c>
      <c r="H326">
        <v>0.3</v>
      </c>
      <c r="I326">
        <v>0.59</v>
      </c>
      <c r="J326">
        <v>0.89</v>
      </c>
      <c r="K326">
        <v>4.46</v>
      </c>
      <c r="L326">
        <v>2.04</v>
      </c>
      <c r="M326">
        <v>4.5999999999999996</v>
      </c>
      <c r="N326">
        <v>6.64</v>
      </c>
      <c r="O326">
        <v>11.11</v>
      </c>
    </row>
    <row r="327" spans="1:15">
      <c r="A327" t="s">
        <v>629</v>
      </c>
      <c r="B327">
        <v>100200</v>
      </c>
      <c r="C327">
        <v>300</v>
      </c>
      <c r="D327">
        <v>20</v>
      </c>
      <c r="E327">
        <v>0.05</v>
      </c>
      <c r="F327">
        <v>0.82</v>
      </c>
      <c r="G327">
        <v>1.84</v>
      </c>
      <c r="H327">
        <v>0.23</v>
      </c>
      <c r="I327">
        <v>0.44</v>
      </c>
      <c r="J327">
        <v>0.67</v>
      </c>
      <c r="K327">
        <v>3.34</v>
      </c>
      <c r="L327">
        <v>1.53</v>
      </c>
      <c r="M327">
        <v>3.45</v>
      </c>
      <c r="N327">
        <v>4.9800000000000004</v>
      </c>
      <c r="O327">
        <v>8.33</v>
      </c>
    </row>
    <row r="328" spans="1:15">
      <c r="A328" t="s">
        <v>630</v>
      </c>
      <c r="B328">
        <v>71000</v>
      </c>
      <c r="C328">
        <v>300</v>
      </c>
      <c r="D328">
        <v>20</v>
      </c>
      <c r="E328">
        <v>7.0000000000000007E-2</v>
      </c>
      <c r="F328">
        <v>1.31</v>
      </c>
      <c r="G328">
        <v>2.4500000000000002</v>
      </c>
      <c r="H328">
        <v>0.25</v>
      </c>
      <c r="I328">
        <v>0.56000000000000005</v>
      </c>
      <c r="J328">
        <v>0.81</v>
      </c>
      <c r="K328">
        <v>4.59</v>
      </c>
      <c r="L328">
        <v>1.72</v>
      </c>
      <c r="M328">
        <v>4.34</v>
      </c>
      <c r="N328">
        <v>6.06</v>
      </c>
      <c r="O328">
        <v>10.65</v>
      </c>
    </row>
    <row r="329" spans="1:15">
      <c r="A329" t="s">
        <v>631</v>
      </c>
      <c r="B329">
        <v>31500</v>
      </c>
      <c r="C329">
        <v>300</v>
      </c>
      <c r="D329">
        <v>20</v>
      </c>
      <c r="E329">
        <v>0.18</v>
      </c>
      <c r="F329">
        <v>3.31</v>
      </c>
      <c r="G329">
        <v>6.21</v>
      </c>
      <c r="H329">
        <v>0.28999999999999998</v>
      </c>
      <c r="I329">
        <v>1.42</v>
      </c>
      <c r="J329">
        <v>1.71</v>
      </c>
      <c r="K329">
        <v>11.24</v>
      </c>
      <c r="L329">
        <v>1.93</v>
      </c>
      <c r="M329">
        <v>10.99</v>
      </c>
      <c r="N329">
        <v>12.92</v>
      </c>
      <c r="O329">
        <v>24.17</v>
      </c>
    </row>
    <row r="330" spans="1:15">
      <c r="A330" t="s">
        <v>632</v>
      </c>
      <c r="B330">
        <v>31500</v>
      </c>
      <c r="C330">
        <v>300</v>
      </c>
      <c r="D330">
        <v>20</v>
      </c>
      <c r="E330">
        <v>0.15</v>
      </c>
      <c r="F330">
        <v>2.63</v>
      </c>
      <c r="G330">
        <v>4.93</v>
      </c>
      <c r="H330">
        <v>0.23</v>
      </c>
      <c r="I330">
        <v>1.1200000000000001</v>
      </c>
      <c r="J330">
        <v>1.35</v>
      </c>
      <c r="K330">
        <v>8.92</v>
      </c>
      <c r="L330">
        <v>1.53</v>
      </c>
      <c r="M330">
        <v>8.7200000000000006</v>
      </c>
      <c r="N330">
        <v>10.25</v>
      </c>
      <c r="O330">
        <v>19.18</v>
      </c>
    </row>
    <row r="331" spans="1:15">
      <c r="A331" t="s">
        <v>633</v>
      </c>
      <c r="B331">
        <v>43600</v>
      </c>
      <c r="C331">
        <v>300</v>
      </c>
      <c r="D331">
        <v>20</v>
      </c>
      <c r="E331">
        <v>0.12</v>
      </c>
      <c r="F331">
        <v>2.21</v>
      </c>
      <c r="G331">
        <v>4.1399999999999997</v>
      </c>
      <c r="H331">
        <v>0.26</v>
      </c>
      <c r="I331">
        <v>0.94</v>
      </c>
      <c r="J331">
        <v>1.2</v>
      </c>
      <c r="K331">
        <v>7.57</v>
      </c>
      <c r="L331">
        <v>1.78</v>
      </c>
      <c r="M331">
        <v>7.32</v>
      </c>
      <c r="N331">
        <v>9.1</v>
      </c>
      <c r="O331">
        <v>16.68</v>
      </c>
    </row>
    <row r="332" spans="1:15">
      <c r="A332" t="s">
        <v>634</v>
      </c>
      <c r="B332">
        <v>43600</v>
      </c>
      <c r="C332">
        <v>300</v>
      </c>
      <c r="D332">
        <v>20</v>
      </c>
      <c r="E332">
        <v>0.1</v>
      </c>
      <c r="F332">
        <v>1.74</v>
      </c>
      <c r="G332">
        <v>3.27</v>
      </c>
      <c r="H332">
        <v>0.21</v>
      </c>
      <c r="I332">
        <v>0.74</v>
      </c>
      <c r="J332">
        <v>0.95</v>
      </c>
      <c r="K332">
        <v>5.97</v>
      </c>
      <c r="L332">
        <v>1.4</v>
      </c>
      <c r="M332">
        <v>5.78</v>
      </c>
      <c r="N332">
        <v>7.18</v>
      </c>
      <c r="O332">
        <v>13.17</v>
      </c>
    </row>
    <row r="333" spans="1:15">
      <c r="A333" t="s">
        <v>635</v>
      </c>
      <c r="B333">
        <v>57800</v>
      </c>
      <c r="C333">
        <v>300</v>
      </c>
      <c r="D333">
        <v>20</v>
      </c>
      <c r="E333">
        <v>0.14000000000000001</v>
      </c>
      <c r="F333">
        <v>2.4900000000000002</v>
      </c>
      <c r="G333">
        <v>4.67</v>
      </c>
      <c r="H333">
        <v>0.4</v>
      </c>
      <c r="I333">
        <v>1.06</v>
      </c>
      <c r="J333">
        <v>1.46</v>
      </c>
      <c r="K333">
        <v>8.64</v>
      </c>
      <c r="L333">
        <v>2.66</v>
      </c>
      <c r="M333">
        <v>8.26</v>
      </c>
      <c r="N333">
        <v>10.92</v>
      </c>
      <c r="O333">
        <v>19.559999999999999</v>
      </c>
    </row>
    <row r="334" spans="1:15">
      <c r="A334" t="s">
        <v>636</v>
      </c>
      <c r="B334">
        <v>57800</v>
      </c>
      <c r="C334">
        <v>300</v>
      </c>
      <c r="D334">
        <v>20</v>
      </c>
      <c r="E334">
        <v>7.0000000000000007E-2</v>
      </c>
      <c r="F334">
        <v>1.31</v>
      </c>
      <c r="G334">
        <v>2.4500000000000002</v>
      </c>
      <c r="H334">
        <v>0.21</v>
      </c>
      <c r="I334">
        <v>0.56000000000000005</v>
      </c>
      <c r="J334">
        <v>0.77</v>
      </c>
      <c r="K334">
        <v>4.54</v>
      </c>
      <c r="L334">
        <v>1.4</v>
      </c>
      <c r="M334">
        <v>4.34</v>
      </c>
      <c r="N334">
        <v>5.74</v>
      </c>
      <c r="O334">
        <v>10.28</v>
      </c>
    </row>
    <row r="335" spans="1:15">
      <c r="A335" t="s">
        <v>637</v>
      </c>
      <c r="B335">
        <v>6590</v>
      </c>
      <c r="C335">
        <v>54</v>
      </c>
      <c r="D335">
        <v>16</v>
      </c>
      <c r="E335">
        <v>1.08</v>
      </c>
      <c r="F335">
        <v>48.15</v>
      </c>
      <c r="G335">
        <v>7.49</v>
      </c>
      <c r="H335">
        <v>3.94</v>
      </c>
      <c r="I335">
        <v>1.1100000000000001</v>
      </c>
      <c r="J335">
        <v>5.05</v>
      </c>
      <c r="K335">
        <v>60.7</v>
      </c>
      <c r="L335">
        <v>11.19</v>
      </c>
      <c r="M335">
        <v>6.71</v>
      </c>
      <c r="N335">
        <v>17.899999999999999</v>
      </c>
      <c r="O335">
        <v>78.61</v>
      </c>
    </row>
    <row r="336" spans="1:15">
      <c r="A336" t="s">
        <v>638</v>
      </c>
      <c r="B336">
        <v>4590</v>
      </c>
      <c r="C336">
        <v>54</v>
      </c>
      <c r="D336">
        <v>16</v>
      </c>
      <c r="E336">
        <v>1.08</v>
      </c>
      <c r="F336">
        <v>14.56</v>
      </c>
      <c r="G336">
        <v>7.49</v>
      </c>
      <c r="H336">
        <v>2.75</v>
      </c>
      <c r="I336">
        <v>1.1100000000000001</v>
      </c>
      <c r="J336">
        <v>3.86</v>
      </c>
      <c r="K336">
        <v>25.92</v>
      </c>
      <c r="L336">
        <v>7.79</v>
      </c>
      <c r="M336">
        <v>6.71</v>
      </c>
      <c r="N336">
        <v>14.5</v>
      </c>
      <c r="O336">
        <v>40.44</v>
      </c>
    </row>
    <row r="337" spans="1:15">
      <c r="A337" t="s">
        <v>639</v>
      </c>
      <c r="B337">
        <v>4590</v>
      </c>
      <c r="C337">
        <v>40</v>
      </c>
      <c r="D337">
        <v>16</v>
      </c>
      <c r="E337">
        <v>0.81</v>
      </c>
      <c r="F337">
        <v>10.92</v>
      </c>
      <c r="G337">
        <v>5.62</v>
      </c>
      <c r="H337">
        <v>2.78</v>
      </c>
      <c r="I337">
        <v>0.83</v>
      </c>
      <c r="J337">
        <v>3.61</v>
      </c>
      <c r="K337">
        <v>20.16</v>
      </c>
      <c r="L337">
        <v>7.89</v>
      </c>
      <c r="M337">
        <v>5.03</v>
      </c>
      <c r="N337">
        <v>12.92</v>
      </c>
      <c r="O337">
        <v>33.1</v>
      </c>
    </row>
    <row r="338" spans="1:15">
      <c r="A338" t="s">
        <v>640</v>
      </c>
      <c r="B338">
        <v>4590</v>
      </c>
      <c r="C338">
        <v>40</v>
      </c>
      <c r="D338">
        <v>16</v>
      </c>
      <c r="E338">
        <v>0.08</v>
      </c>
      <c r="F338">
        <v>1.0900000000000001</v>
      </c>
      <c r="G338">
        <v>0.56000000000000005</v>
      </c>
      <c r="H338">
        <v>0.27</v>
      </c>
      <c r="I338">
        <v>0.08</v>
      </c>
      <c r="J338">
        <v>0.35</v>
      </c>
      <c r="K338">
        <v>2.0099999999999998</v>
      </c>
      <c r="L338">
        <v>0.78</v>
      </c>
      <c r="M338">
        <v>0.5</v>
      </c>
      <c r="N338">
        <v>1.28</v>
      </c>
      <c r="O338">
        <v>3.3</v>
      </c>
    </row>
    <row r="339" spans="1:15">
      <c r="A339" t="s">
        <v>641</v>
      </c>
      <c r="B339">
        <v>4590</v>
      </c>
      <c r="C339">
        <v>65</v>
      </c>
      <c r="D339">
        <v>16</v>
      </c>
      <c r="E339">
        <v>1.29</v>
      </c>
      <c r="F339">
        <v>17.48</v>
      </c>
      <c r="G339">
        <v>8.99</v>
      </c>
      <c r="H339">
        <v>2.74</v>
      </c>
      <c r="I339">
        <v>1.33</v>
      </c>
      <c r="J339">
        <v>4.07</v>
      </c>
      <c r="K339">
        <v>30.55</v>
      </c>
      <c r="L339">
        <v>7.77</v>
      </c>
      <c r="M339">
        <v>8.0500000000000007</v>
      </c>
      <c r="N339">
        <v>15.82</v>
      </c>
      <c r="O339">
        <v>46.38</v>
      </c>
    </row>
    <row r="340" spans="1:15">
      <c r="A340" t="s">
        <v>642</v>
      </c>
      <c r="B340">
        <v>4590</v>
      </c>
      <c r="C340">
        <v>54</v>
      </c>
      <c r="D340">
        <v>16</v>
      </c>
      <c r="E340">
        <v>1.08</v>
      </c>
      <c r="F340">
        <v>14.56</v>
      </c>
      <c r="G340">
        <v>7.49</v>
      </c>
      <c r="H340">
        <v>2.75</v>
      </c>
      <c r="I340">
        <v>1.1100000000000001</v>
      </c>
      <c r="J340">
        <v>3.86</v>
      </c>
      <c r="K340">
        <v>25.92</v>
      </c>
      <c r="L340">
        <v>7.79</v>
      </c>
      <c r="M340">
        <v>6.71</v>
      </c>
      <c r="N340">
        <v>14.5</v>
      </c>
      <c r="O340">
        <v>40.44</v>
      </c>
    </row>
    <row r="341" spans="1:15">
      <c r="A341" t="s">
        <v>643</v>
      </c>
      <c r="B341">
        <v>4590</v>
      </c>
      <c r="C341">
        <v>81</v>
      </c>
      <c r="D341">
        <v>16</v>
      </c>
      <c r="E341">
        <v>1.62</v>
      </c>
      <c r="F341">
        <v>21.85</v>
      </c>
      <c r="G341">
        <v>11.24</v>
      </c>
      <c r="H341">
        <v>2.75</v>
      </c>
      <c r="I341">
        <v>1.67</v>
      </c>
      <c r="J341">
        <v>4.42</v>
      </c>
      <c r="K341">
        <v>37.51</v>
      </c>
      <c r="L341">
        <v>7.79</v>
      </c>
      <c r="M341">
        <v>10.06</v>
      </c>
      <c r="N341">
        <v>17.850000000000001</v>
      </c>
      <c r="O341">
        <v>55.38</v>
      </c>
    </row>
    <row r="342" spans="1:15">
      <c r="A342" t="s">
        <v>644</v>
      </c>
      <c r="B342">
        <v>5660</v>
      </c>
      <c r="C342">
        <v>32</v>
      </c>
      <c r="D342">
        <v>27</v>
      </c>
      <c r="E342">
        <v>0.21</v>
      </c>
      <c r="F342">
        <v>2.9</v>
      </c>
      <c r="G342">
        <v>1.49</v>
      </c>
      <c r="H342">
        <v>0.56000000000000005</v>
      </c>
      <c r="I342">
        <v>0.22</v>
      </c>
      <c r="J342">
        <v>0.78</v>
      </c>
      <c r="K342">
        <v>5.18</v>
      </c>
      <c r="L342">
        <v>2.4700000000000002</v>
      </c>
      <c r="M342">
        <v>1.33</v>
      </c>
      <c r="N342">
        <v>3.8</v>
      </c>
      <c r="O342">
        <v>8.99</v>
      </c>
    </row>
    <row r="343" spans="1:15">
      <c r="A343" t="s">
        <v>645</v>
      </c>
      <c r="B343">
        <v>5240</v>
      </c>
      <c r="C343">
        <v>26</v>
      </c>
      <c r="D343">
        <v>27</v>
      </c>
      <c r="E343">
        <v>0.17</v>
      </c>
      <c r="F343">
        <v>2.3199999999999998</v>
      </c>
      <c r="G343">
        <v>1.19</v>
      </c>
      <c r="H343">
        <v>0.51</v>
      </c>
      <c r="I343">
        <v>0.17</v>
      </c>
      <c r="J343">
        <v>0.68</v>
      </c>
      <c r="K343">
        <v>4.2</v>
      </c>
      <c r="L343">
        <v>2.25</v>
      </c>
      <c r="M343">
        <v>1.06</v>
      </c>
      <c r="N343">
        <v>3.31</v>
      </c>
      <c r="O343">
        <v>7.53</v>
      </c>
    </row>
    <row r="344" spans="1:15">
      <c r="A344" t="s">
        <v>646</v>
      </c>
      <c r="B344">
        <v>6910</v>
      </c>
      <c r="C344">
        <v>300</v>
      </c>
      <c r="D344">
        <v>12</v>
      </c>
      <c r="E344">
        <v>0.12</v>
      </c>
      <c r="F344">
        <v>1.68</v>
      </c>
      <c r="G344">
        <v>0.86</v>
      </c>
      <c r="H344">
        <v>0.2</v>
      </c>
      <c r="I344">
        <v>0.12</v>
      </c>
      <c r="J344">
        <v>0.32</v>
      </c>
      <c r="K344">
        <v>2.87</v>
      </c>
      <c r="L344">
        <v>0.27</v>
      </c>
      <c r="M344">
        <v>0.77</v>
      </c>
      <c r="N344">
        <v>1.04</v>
      </c>
      <c r="O344">
        <v>3.93</v>
      </c>
    </row>
    <row r="345" spans="1:15">
      <c r="A345" t="s">
        <v>647</v>
      </c>
      <c r="B345">
        <v>1330</v>
      </c>
      <c r="C345">
        <v>110</v>
      </c>
      <c r="D345">
        <v>27</v>
      </c>
      <c r="E345">
        <v>0.59</v>
      </c>
      <c r="F345">
        <v>7.96</v>
      </c>
      <c r="G345">
        <v>4.09</v>
      </c>
      <c r="H345">
        <v>0.1</v>
      </c>
      <c r="I345">
        <v>0.6</v>
      </c>
      <c r="J345">
        <v>0.7</v>
      </c>
      <c r="K345">
        <v>12.77</v>
      </c>
      <c r="L345">
        <v>0.46</v>
      </c>
      <c r="M345">
        <v>3.66</v>
      </c>
      <c r="N345">
        <v>4.12</v>
      </c>
      <c r="O345">
        <v>16.899999999999999</v>
      </c>
    </row>
    <row r="346" spans="1:15">
      <c r="A346" t="s">
        <v>648</v>
      </c>
      <c r="B346">
        <v>1370</v>
      </c>
      <c r="C346">
        <v>59</v>
      </c>
      <c r="D346">
        <v>27</v>
      </c>
      <c r="E346">
        <v>0.31</v>
      </c>
      <c r="F346">
        <v>4.22</v>
      </c>
      <c r="G346">
        <v>2.17</v>
      </c>
      <c r="H346">
        <v>0.1</v>
      </c>
      <c r="I346">
        <v>0.32</v>
      </c>
      <c r="J346">
        <v>0.42</v>
      </c>
      <c r="K346">
        <v>6.82</v>
      </c>
      <c r="L346">
        <v>0.47</v>
      </c>
      <c r="M346">
        <v>1.94</v>
      </c>
      <c r="N346">
        <v>2.41</v>
      </c>
      <c r="O346">
        <v>9.24</v>
      </c>
    </row>
    <row r="347" spans="1:15">
      <c r="A347" t="s">
        <v>649</v>
      </c>
      <c r="B347">
        <v>1540</v>
      </c>
      <c r="C347">
        <v>29</v>
      </c>
      <c r="D347">
        <v>10</v>
      </c>
      <c r="E347">
        <v>0.16</v>
      </c>
      <c r="F347">
        <v>2.09</v>
      </c>
      <c r="G347">
        <v>1.07</v>
      </c>
      <c r="H347">
        <v>0.32</v>
      </c>
      <c r="I347">
        <v>0.16</v>
      </c>
      <c r="J347">
        <v>0.48</v>
      </c>
      <c r="K347">
        <v>3.66</v>
      </c>
      <c r="L347">
        <v>0.87</v>
      </c>
      <c r="M347">
        <v>0.96</v>
      </c>
      <c r="N347">
        <v>1.83</v>
      </c>
      <c r="O347">
        <v>5.49</v>
      </c>
    </row>
    <row r="348" spans="1:15">
      <c r="A348" t="s">
        <v>650</v>
      </c>
      <c r="B348">
        <v>3130</v>
      </c>
      <c r="C348">
        <v>39</v>
      </c>
      <c r="D348">
        <v>27</v>
      </c>
      <c r="E348">
        <v>0.39</v>
      </c>
      <c r="F348">
        <v>7.3</v>
      </c>
      <c r="G348">
        <v>2.71</v>
      </c>
      <c r="H348">
        <v>0.46</v>
      </c>
      <c r="I348">
        <v>0.4</v>
      </c>
      <c r="J348">
        <v>0.86</v>
      </c>
      <c r="K348">
        <v>10.88</v>
      </c>
      <c r="L348">
        <v>2.04</v>
      </c>
      <c r="M348">
        <v>2.4300000000000002</v>
      </c>
      <c r="N348">
        <v>4.47</v>
      </c>
      <c r="O348">
        <v>15.36</v>
      </c>
    </row>
    <row r="349" spans="1:15">
      <c r="A349" t="s">
        <v>651</v>
      </c>
      <c r="B349">
        <v>5570</v>
      </c>
      <c r="C349">
        <v>19</v>
      </c>
      <c r="D349">
        <v>27</v>
      </c>
      <c r="E349">
        <v>0.19</v>
      </c>
      <c r="F349">
        <v>3.62</v>
      </c>
      <c r="G349">
        <v>1.34</v>
      </c>
      <c r="H349">
        <v>0.84</v>
      </c>
      <c r="I349">
        <v>0.2</v>
      </c>
      <c r="J349">
        <v>1.04</v>
      </c>
      <c r="K349">
        <v>6.01</v>
      </c>
      <c r="L349">
        <v>3.7</v>
      </c>
      <c r="M349">
        <v>1.2</v>
      </c>
      <c r="N349">
        <v>4.9000000000000004</v>
      </c>
      <c r="O349">
        <v>10.92</v>
      </c>
    </row>
    <row r="350" spans="1:15">
      <c r="A350" t="s">
        <v>652</v>
      </c>
      <c r="B350">
        <v>4630</v>
      </c>
      <c r="C350">
        <v>160</v>
      </c>
      <c r="D350">
        <v>10</v>
      </c>
      <c r="E350">
        <v>0.28000000000000003</v>
      </c>
      <c r="F350">
        <v>3.83</v>
      </c>
      <c r="G350">
        <v>1.97</v>
      </c>
      <c r="H350">
        <v>0.24</v>
      </c>
      <c r="I350">
        <v>0.28999999999999998</v>
      </c>
      <c r="J350">
        <v>0.53</v>
      </c>
      <c r="K350">
        <v>6.35</v>
      </c>
      <c r="L350">
        <v>0.96</v>
      </c>
      <c r="M350">
        <v>1.76</v>
      </c>
      <c r="N350">
        <v>2.72</v>
      </c>
      <c r="O350">
        <v>9.08</v>
      </c>
    </row>
    <row r="351" spans="1:15">
      <c r="A351" t="s">
        <v>653</v>
      </c>
      <c r="B351">
        <v>8800</v>
      </c>
      <c r="C351">
        <v>160</v>
      </c>
      <c r="D351">
        <v>10</v>
      </c>
      <c r="E351">
        <v>0.14000000000000001</v>
      </c>
      <c r="F351">
        <v>1.9</v>
      </c>
      <c r="G351">
        <v>0.97</v>
      </c>
      <c r="H351">
        <v>0.31</v>
      </c>
      <c r="I351">
        <v>0.14000000000000001</v>
      </c>
      <c r="J351">
        <v>0.45</v>
      </c>
      <c r="K351">
        <v>3.34</v>
      </c>
      <c r="L351">
        <v>0.81</v>
      </c>
      <c r="M351">
        <v>0.87</v>
      </c>
      <c r="N351">
        <v>1.68</v>
      </c>
      <c r="O351">
        <v>5.03</v>
      </c>
    </row>
    <row r="352" spans="1:15">
      <c r="A352" t="s">
        <v>654</v>
      </c>
      <c r="B352">
        <v>20000</v>
      </c>
      <c r="C352">
        <v>160</v>
      </c>
      <c r="D352">
        <v>10</v>
      </c>
      <c r="E352">
        <v>7.0000000000000007E-2</v>
      </c>
      <c r="F352">
        <v>0.95</v>
      </c>
      <c r="G352">
        <v>0.84</v>
      </c>
      <c r="H352">
        <v>0.35</v>
      </c>
      <c r="I352">
        <v>0.24</v>
      </c>
      <c r="J352">
        <v>0.59</v>
      </c>
      <c r="K352">
        <v>2.4</v>
      </c>
      <c r="L352">
        <v>0.93</v>
      </c>
      <c r="M352">
        <v>1.49</v>
      </c>
      <c r="N352">
        <v>2.42</v>
      </c>
      <c r="O352">
        <v>4.83</v>
      </c>
    </row>
    <row r="353" spans="1:15">
      <c r="A353" t="s">
        <v>655</v>
      </c>
      <c r="B353">
        <v>25400</v>
      </c>
      <c r="C353">
        <v>160</v>
      </c>
      <c r="D353">
        <v>10</v>
      </c>
      <c r="E353">
        <v>7.0000000000000007E-2</v>
      </c>
      <c r="F353">
        <v>0.95</v>
      </c>
      <c r="G353">
        <v>0.84</v>
      </c>
      <c r="H353">
        <v>0.44</v>
      </c>
      <c r="I353">
        <v>0.24</v>
      </c>
      <c r="J353">
        <v>0.68</v>
      </c>
      <c r="K353">
        <v>2.4900000000000002</v>
      </c>
      <c r="L353">
        <v>1.18</v>
      </c>
      <c r="M353">
        <v>1.49</v>
      </c>
      <c r="N353">
        <v>2.67</v>
      </c>
      <c r="O353">
        <v>5.17</v>
      </c>
    </row>
    <row r="354" spans="1:15">
      <c r="A354" t="s">
        <v>656</v>
      </c>
      <c r="B354">
        <v>12830</v>
      </c>
      <c r="C354">
        <v>160</v>
      </c>
      <c r="D354">
        <v>10</v>
      </c>
      <c r="E354">
        <v>0.14000000000000001</v>
      </c>
      <c r="F354">
        <v>2.63</v>
      </c>
      <c r="G354">
        <v>0.97</v>
      </c>
      <c r="H354">
        <v>0.45</v>
      </c>
      <c r="I354">
        <v>0.14000000000000001</v>
      </c>
      <c r="J354">
        <v>0.59</v>
      </c>
      <c r="K354">
        <v>4.21</v>
      </c>
      <c r="L354">
        <v>1.19</v>
      </c>
      <c r="M354">
        <v>0.87</v>
      </c>
      <c r="N354">
        <v>2.06</v>
      </c>
      <c r="O354">
        <v>6.28</v>
      </c>
    </row>
    <row r="355" spans="1:15">
      <c r="A355" t="s">
        <v>657</v>
      </c>
      <c r="B355">
        <v>39400</v>
      </c>
      <c r="C355">
        <v>180</v>
      </c>
      <c r="D355">
        <v>10</v>
      </c>
      <c r="E355">
        <v>0.14000000000000001</v>
      </c>
      <c r="F355">
        <v>2.5099999999999998</v>
      </c>
      <c r="G355">
        <v>3.22</v>
      </c>
      <c r="H355">
        <v>1.53</v>
      </c>
      <c r="I355">
        <v>0.59</v>
      </c>
      <c r="J355">
        <v>2.12</v>
      </c>
      <c r="K355">
        <v>7.87</v>
      </c>
      <c r="L355">
        <v>4.05</v>
      </c>
      <c r="M355">
        <v>4.4400000000000004</v>
      </c>
      <c r="N355">
        <v>8.49</v>
      </c>
      <c r="O355">
        <v>16.38</v>
      </c>
    </row>
    <row r="356" spans="1:15">
      <c r="A356" t="s">
        <v>658</v>
      </c>
      <c r="B356">
        <v>91100</v>
      </c>
      <c r="C356">
        <v>180</v>
      </c>
      <c r="D356">
        <v>10</v>
      </c>
      <c r="E356">
        <v>0.1</v>
      </c>
      <c r="F356">
        <v>1.76</v>
      </c>
      <c r="G356">
        <v>3.3</v>
      </c>
      <c r="H356">
        <v>2.48</v>
      </c>
      <c r="I356">
        <v>0.75</v>
      </c>
      <c r="J356">
        <v>3.23</v>
      </c>
      <c r="K356">
        <v>8.3000000000000007</v>
      </c>
      <c r="L356">
        <v>6.57</v>
      </c>
      <c r="M356">
        <v>5.83</v>
      </c>
      <c r="N356">
        <v>12.4</v>
      </c>
      <c r="O356">
        <v>20.71</v>
      </c>
    </row>
    <row r="357" spans="1:15">
      <c r="A357" t="s">
        <v>659</v>
      </c>
      <c r="B357">
        <v>71900</v>
      </c>
      <c r="C357">
        <v>180</v>
      </c>
      <c r="D357">
        <v>10</v>
      </c>
      <c r="E357">
        <v>0.08</v>
      </c>
      <c r="F357">
        <v>1.46</v>
      </c>
      <c r="G357">
        <v>2.75</v>
      </c>
      <c r="H357">
        <v>1.63</v>
      </c>
      <c r="I357">
        <v>0.62</v>
      </c>
      <c r="J357">
        <v>2.25</v>
      </c>
      <c r="K357">
        <v>6.48</v>
      </c>
      <c r="L357">
        <v>4.32</v>
      </c>
      <c r="M357">
        <v>4.8600000000000003</v>
      </c>
      <c r="N357">
        <v>9.18</v>
      </c>
      <c r="O357">
        <v>15.67</v>
      </c>
    </row>
    <row r="358" spans="1:15">
      <c r="A358" t="s">
        <v>660</v>
      </c>
      <c r="B358">
        <v>74700</v>
      </c>
      <c r="C358">
        <v>180</v>
      </c>
      <c r="D358">
        <v>10</v>
      </c>
      <c r="E358">
        <v>7.0000000000000007E-2</v>
      </c>
      <c r="F358">
        <v>1.25</v>
      </c>
      <c r="G358">
        <v>2.79</v>
      </c>
      <c r="H358">
        <v>1.45</v>
      </c>
      <c r="I358">
        <v>0.67</v>
      </c>
      <c r="J358">
        <v>2.12</v>
      </c>
      <c r="K358">
        <v>6.18</v>
      </c>
      <c r="L358">
        <v>3.84</v>
      </c>
      <c r="M358">
        <v>5.23</v>
      </c>
      <c r="N358">
        <v>9.07</v>
      </c>
      <c r="O358">
        <v>15.27</v>
      </c>
    </row>
    <row r="359" spans="1:15">
      <c r="A359" t="s">
        <v>661</v>
      </c>
      <c r="B359">
        <v>89300</v>
      </c>
      <c r="C359">
        <v>180</v>
      </c>
      <c r="D359">
        <v>10</v>
      </c>
      <c r="E359">
        <v>0.06</v>
      </c>
      <c r="F359">
        <v>1.1000000000000001</v>
      </c>
      <c r="G359">
        <v>2.44</v>
      </c>
      <c r="H359">
        <v>1.52</v>
      </c>
      <c r="I359">
        <v>0.59</v>
      </c>
      <c r="J359">
        <v>2.11</v>
      </c>
      <c r="K359">
        <v>5.66</v>
      </c>
      <c r="L359">
        <v>4.0199999999999996</v>
      </c>
      <c r="M359">
        <v>4.58</v>
      </c>
      <c r="N359">
        <v>8.6</v>
      </c>
      <c r="O359">
        <v>14.27</v>
      </c>
    </row>
    <row r="360" spans="1:15">
      <c r="A360" t="s">
        <v>662</v>
      </c>
      <c r="B360">
        <v>145000</v>
      </c>
      <c r="C360">
        <v>180</v>
      </c>
      <c r="D360">
        <v>10</v>
      </c>
      <c r="E360">
        <v>0.05</v>
      </c>
      <c r="F360">
        <v>0.83</v>
      </c>
      <c r="G360">
        <v>1.86</v>
      </c>
      <c r="H360">
        <v>1.88</v>
      </c>
      <c r="I360">
        <v>0.45</v>
      </c>
      <c r="J360">
        <v>2.33</v>
      </c>
      <c r="K360">
        <v>5.03</v>
      </c>
      <c r="L360">
        <v>4.9800000000000004</v>
      </c>
      <c r="M360">
        <v>3.49</v>
      </c>
      <c r="N360">
        <v>8.4700000000000006</v>
      </c>
      <c r="O360">
        <v>13.51</v>
      </c>
    </row>
    <row r="361" spans="1:15">
      <c r="A361" t="s">
        <v>663</v>
      </c>
      <c r="B361">
        <v>23100</v>
      </c>
      <c r="C361">
        <v>180</v>
      </c>
      <c r="D361">
        <v>10</v>
      </c>
      <c r="E361">
        <v>0.14000000000000001</v>
      </c>
      <c r="F361">
        <v>2.5099999999999998</v>
      </c>
      <c r="G361">
        <v>1.86</v>
      </c>
      <c r="H361">
        <v>0.9</v>
      </c>
      <c r="I361">
        <v>0.26</v>
      </c>
      <c r="J361">
        <v>1.1599999999999999</v>
      </c>
      <c r="K361">
        <v>5.54</v>
      </c>
      <c r="L361">
        <v>2.38</v>
      </c>
      <c r="M361">
        <v>1.96</v>
      </c>
      <c r="N361">
        <v>4.34</v>
      </c>
      <c r="O361">
        <v>9.8800000000000008</v>
      </c>
    </row>
    <row r="362" spans="1:15">
      <c r="A362" t="s">
        <v>664</v>
      </c>
      <c r="B362">
        <v>10100</v>
      </c>
      <c r="C362">
        <v>180</v>
      </c>
      <c r="D362">
        <v>10</v>
      </c>
      <c r="E362">
        <v>0.2</v>
      </c>
      <c r="F362">
        <v>2.67</v>
      </c>
      <c r="G362">
        <v>1.37</v>
      </c>
      <c r="H362">
        <v>0.55000000000000004</v>
      </c>
      <c r="I362">
        <v>0.2</v>
      </c>
      <c r="J362">
        <v>0.75</v>
      </c>
      <c r="K362">
        <v>4.8099999999999996</v>
      </c>
      <c r="L362">
        <v>1.17</v>
      </c>
      <c r="M362">
        <v>1.23</v>
      </c>
      <c r="N362">
        <v>2.4</v>
      </c>
      <c r="O362">
        <v>7.22</v>
      </c>
    </row>
    <row r="363" spans="1:15">
      <c r="A363" t="s">
        <v>664</v>
      </c>
      <c r="B363">
        <v>10100</v>
      </c>
      <c r="C363">
        <v>180</v>
      </c>
      <c r="D363">
        <v>10</v>
      </c>
      <c r="E363">
        <v>0.2</v>
      </c>
      <c r="F363">
        <v>2.67</v>
      </c>
      <c r="G363">
        <v>1.37</v>
      </c>
      <c r="H363">
        <v>0.55000000000000004</v>
      </c>
      <c r="I363">
        <v>0.2</v>
      </c>
      <c r="J363">
        <v>0.75</v>
      </c>
      <c r="K363">
        <v>4.8099999999999996</v>
      </c>
      <c r="L363">
        <v>1.17</v>
      </c>
      <c r="M363">
        <v>1.23</v>
      </c>
      <c r="N363">
        <v>2.4</v>
      </c>
      <c r="O363">
        <v>7.22</v>
      </c>
    </row>
    <row r="364" spans="1:15">
      <c r="A364" t="s">
        <v>665</v>
      </c>
      <c r="B364">
        <v>24800</v>
      </c>
      <c r="C364">
        <v>180</v>
      </c>
      <c r="D364">
        <v>10</v>
      </c>
      <c r="E364">
        <v>0.14000000000000001</v>
      </c>
      <c r="F364">
        <v>1.91</v>
      </c>
      <c r="G364">
        <v>0.98</v>
      </c>
      <c r="H364">
        <v>0.97</v>
      </c>
      <c r="I364">
        <v>0.14000000000000001</v>
      </c>
      <c r="J364">
        <v>1.1100000000000001</v>
      </c>
      <c r="K364">
        <v>4.0199999999999996</v>
      </c>
      <c r="L364">
        <v>2.06</v>
      </c>
      <c r="M364">
        <v>0.88</v>
      </c>
      <c r="N364">
        <v>2.94</v>
      </c>
      <c r="O364">
        <v>6.96</v>
      </c>
    </row>
    <row r="365" spans="1:15">
      <c r="A365" t="s">
        <v>666</v>
      </c>
      <c r="B365">
        <v>41500</v>
      </c>
      <c r="C365">
        <v>180</v>
      </c>
      <c r="D365">
        <v>10</v>
      </c>
      <c r="E365">
        <v>0.08</v>
      </c>
      <c r="F365">
        <v>1.1100000000000001</v>
      </c>
      <c r="G365">
        <v>1.3</v>
      </c>
      <c r="H365">
        <v>0.95</v>
      </c>
      <c r="I365">
        <v>0.39</v>
      </c>
      <c r="J365">
        <v>1.34</v>
      </c>
      <c r="K365">
        <v>3.76</v>
      </c>
      <c r="L365">
        <v>2.0099999999999998</v>
      </c>
      <c r="M365">
        <v>2.48</v>
      </c>
      <c r="N365">
        <v>4.49</v>
      </c>
      <c r="O365">
        <v>8.26</v>
      </c>
    </row>
    <row r="366" spans="1:15">
      <c r="A366" t="s">
        <v>667</v>
      </c>
      <c r="B366">
        <v>2070</v>
      </c>
      <c r="C366">
        <v>180</v>
      </c>
      <c r="D366">
        <v>10</v>
      </c>
      <c r="E366">
        <v>0.41</v>
      </c>
      <c r="F366">
        <v>5.57</v>
      </c>
      <c r="G366">
        <v>2.86</v>
      </c>
      <c r="H366">
        <v>0.23</v>
      </c>
      <c r="I366">
        <v>0.42</v>
      </c>
      <c r="J366">
        <v>0.65</v>
      </c>
      <c r="K366">
        <v>9.1</v>
      </c>
      <c r="L366">
        <v>0.5</v>
      </c>
      <c r="M366">
        <v>2.56</v>
      </c>
      <c r="N366">
        <v>3.06</v>
      </c>
      <c r="O366">
        <v>12.17</v>
      </c>
    </row>
    <row r="367" spans="1:15">
      <c r="A367" t="s">
        <v>668</v>
      </c>
      <c r="B367">
        <v>39400</v>
      </c>
      <c r="C367">
        <v>180</v>
      </c>
      <c r="D367">
        <v>10</v>
      </c>
      <c r="E367">
        <v>0.14000000000000001</v>
      </c>
      <c r="F367">
        <v>2.61</v>
      </c>
      <c r="G367">
        <v>3.87</v>
      </c>
      <c r="H367">
        <v>1.59</v>
      </c>
      <c r="I367">
        <v>0.77</v>
      </c>
      <c r="J367">
        <v>2.36</v>
      </c>
      <c r="K367">
        <v>8.8699999999999992</v>
      </c>
      <c r="L367">
        <v>4.22</v>
      </c>
      <c r="M367">
        <v>5.83</v>
      </c>
      <c r="N367">
        <v>10.050000000000001</v>
      </c>
      <c r="O367">
        <v>18.93</v>
      </c>
    </row>
    <row r="368" spans="1:15">
      <c r="A368" t="s">
        <v>669</v>
      </c>
      <c r="B368">
        <v>91100</v>
      </c>
      <c r="C368">
        <v>180</v>
      </c>
      <c r="D368">
        <v>10</v>
      </c>
      <c r="E368">
        <v>0.1</v>
      </c>
      <c r="F368">
        <v>1.74</v>
      </c>
      <c r="G368">
        <v>3.27</v>
      </c>
      <c r="H368">
        <v>2.46</v>
      </c>
      <c r="I368">
        <v>0.74</v>
      </c>
      <c r="J368">
        <v>3.2</v>
      </c>
      <c r="K368">
        <v>8.2200000000000006</v>
      </c>
      <c r="L368">
        <v>6.5</v>
      </c>
      <c r="M368">
        <v>5.78</v>
      </c>
      <c r="N368">
        <v>12.28</v>
      </c>
      <c r="O368">
        <v>20.52</v>
      </c>
    </row>
    <row r="369" spans="1:15">
      <c r="A369" t="s">
        <v>670</v>
      </c>
      <c r="B369">
        <v>74700</v>
      </c>
      <c r="C369">
        <v>180</v>
      </c>
      <c r="D369">
        <v>10</v>
      </c>
      <c r="E369">
        <v>7.0000000000000007E-2</v>
      </c>
      <c r="F369">
        <v>1.35</v>
      </c>
      <c r="G369">
        <v>3.01</v>
      </c>
      <c r="H369">
        <v>1.57</v>
      </c>
      <c r="I369">
        <v>0.73</v>
      </c>
      <c r="J369">
        <v>2.2999999999999998</v>
      </c>
      <c r="K369">
        <v>6.67</v>
      </c>
      <c r="L369">
        <v>4.1500000000000004</v>
      </c>
      <c r="M369">
        <v>5.65</v>
      </c>
      <c r="N369">
        <v>9.8000000000000007</v>
      </c>
      <c r="O369">
        <v>16.47</v>
      </c>
    </row>
    <row r="370" spans="1:15">
      <c r="A370" t="s">
        <v>671</v>
      </c>
      <c r="B370">
        <v>60400</v>
      </c>
      <c r="C370">
        <v>180</v>
      </c>
      <c r="D370">
        <v>10</v>
      </c>
      <c r="E370">
        <v>0.14000000000000001</v>
      </c>
      <c r="F370">
        <v>2.44</v>
      </c>
      <c r="G370">
        <v>5.42</v>
      </c>
      <c r="H370">
        <v>2.2799999999999998</v>
      </c>
      <c r="I370">
        <v>1.31</v>
      </c>
      <c r="J370">
        <v>3.59</v>
      </c>
      <c r="K370">
        <v>11.47</v>
      </c>
      <c r="L370">
        <v>6.04</v>
      </c>
      <c r="M370">
        <v>10.17</v>
      </c>
      <c r="N370">
        <v>16.21</v>
      </c>
      <c r="O370">
        <v>27.68</v>
      </c>
    </row>
    <row r="371" spans="1:15">
      <c r="A371" t="s">
        <v>672</v>
      </c>
      <c r="B371">
        <v>1280</v>
      </c>
      <c r="C371">
        <v>50</v>
      </c>
      <c r="D371">
        <v>8</v>
      </c>
      <c r="E371">
        <v>0.08</v>
      </c>
      <c r="F371">
        <v>1.1299999999999999</v>
      </c>
      <c r="G371">
        <v>0.57999999999999996</v>
      </c>
      <c r="H371">
        <v>0.08</v>
      </c>
      <c r="I371">
        <v>0.08</v>
      </c>
      <c r="J371">
        <v>0.16</v>
      </c>
      <c r="K371">
        <v>1.89</v>
      </c>
      <c r="L371">
        <v>0.28999999999999998</v>
      </c>
      <c r="M371">
        <v>0.52</v>
      </c>
      <c r="N371">
        <v>0.81</v>
      </c>
      <c r="O371">
        <v>2.71</v>
      </c>
    </row>
    <row r="372" spans="1:15">
      <c r="A372" t="s">
        <v>673</v>
      </c>
      <c r="B372">
        <v>3860</v>
      </c>
      <c r="C372">
        <v>42</v>
      </c>
      <c r="D372">
        <v>10</v>
      </c>
      <c r="E372">
        <v>0.85</v>
      </c>
      <c r="F372">
        <v>11.43</v>
      </c>
      <c r="G372">
        <v>5.87</v>
      </c>
      <c r="H372">
        <v>2.33</v>
      </c>
      <c r="I372">
        <v>0.87</v>
      </c>
      <c r="J372">
        <v>3.2</v>
      </c>
      <c r="K372">
        <v>20.51</v>
      </c>
      <c r="L372">
        <v>9.14</v>
      </c>
      <c r="M372">
        <v>5.26</v>
      </c>
      <c r="N372">
        <v>14.4</v>
      </c>
      <c r="O372">
        <v>34.92</v>
      </c>
    </row>
    <row r="373" spans="1:15">
      <c r="A373" t="s">
        <v>674</v>
      </c>
      <c r="B373">
        <v>4670</v>
      </c>
      <c r="C373">
        <v>21</v>
      </c>
      <c r="D373">
        <v>10</v>
      </c>
      <c r="E373">
        <v>0.42</v>
      </c>
      <c r="F373">
        <v>5.71</v>
      </c>
      <c r="G373">
        <v>2.93</v>
      </c>
      <c r="H373">
        <v>2.82</v>
      </c>
      <c r="I373">
        <v>0.43</v>
      </c>
      <c r="J373">
        <v>3.25</v>
      </c>
      <c r="K373">
        <v>11.91</v>
      </c>
      <c r="L373">
        <v>11.06</v>
      </c>
      <c r="M373">
        <v>2.63</v>
      </c>
      <c r="N373">
        <v>13.69</v>
      </c>
      <c r="O373">
        <v>25.61</v>
      </c>
    </row>
    <row r="374" spans="1:15">
      <c r="A374" t="s">
        <v>675</v>
      </c>
      <c r="B374">
        <v>6450</v>
      </c>
      <c r="C374">
        <v>10</v>
      </c>
      <c r="D374">
        <v>10</v>
      </c>
      <c r="E374">
        <v>0.2</v>
      </c>
      <c r="F374">
        <v>2.63</v>
      </c>
      <c r="G374">
        <v>1.35</v>
      </c>
      <c r="H374">
        <v>3.77</v>
      </c>
      <c r="I374">
        <v>0.2</v>
      </c>
      <c r="J374">
        <v>3.97</v>
      </c>
      <c r="K374">
        <v>7.97</v>
      </c>
      <c r="L374">
        <v>14.8</v>
      </c>
      <c r="M374">
        <v>1.21</v>
      </c>
      <c r="N374">
        <v>16.010000000000002</v>
      </c>
      <c r="O374">
        <v>23.99</v>
      </c>
    </row>
    <row r="375" spans="1:15">
      <c r="A375" t="s">
        <v>676</v>
      </c>
      <c r="B375">
        <v>4540</v>
      </c>
      <c r="C375">
        <v>12</v>
      </c>
      <c r="D375">
        <v>10</v>
      </c>
      <c r="E375">
        <v>0.23</v>
      </c>
      <c r="F375">
        <v>3.18</v>
      </c>
      <c r="G375">
        <v>1.63</v>
      </c>
      <c r="H375">
        <v>2.67</v>
      </c>
      <c r="I375">
        <v>0.24</v>
      </c>
      <c r="J375">
        <v>2.91</v>
      </c>
      <c r="K375">
        <v>7.74</v>
      </c>
      <c r="L375">
        <v>10.48</v>
      </c>
      <c r="M375">
        <v>1.46</v>
      </c>
      <c r="N375">
        <v>11.94</v>
      </c>
      <c r="O375">
        <v>19.690000000000001</v>
      </c>
    </row>
    <row r="376" spans="1:15">
      <c r="A376" t="s">
        <v>677</v>
      </c>
      <c r="B376">
        <v>4950</v>
      </c>
      <c r="C376">
        <v>10</v>
      </c>
      <c r="D376">
        <v>10</v>
      </c>
      <c r="E376">
        <v>0.2</v>
      </c>
      <c r="F376">
        <v>2.65</v>
      </c>
      <c r="G376">
        <v>1.36</v>
      </c>
      <c r="H376">
        <v>2.91</v>
      </c>
      <c r="I376">
        <v>0.2</v>
      </c>
      <c r="J376">
        <v>3.11</v>
      </c>
      <c r="K376">
        <v>7.13</v>
      </c>
      <c r="L376">
        <v>11.43</v>
      </c>
      <c r="M376">
        <v>1.22</v>
      </c>
      <c r="N376">
        <v>12.65</v>
      </c>
      <c r="O376">
        <v>19.79</v>
      </c>
    </row>
    <row r="377" spans="1:15">
      <c r="A377" t="s">
        <v>678</v>
      </c>
      <c r="B377">
        <v>3950</v>
      </c>
      <c r="C377">
        <v>10</v>
      </c>
      <c r="D377">
        <v>10</v>
      </c>
      <c r="E377">
        <v>0.39</v>
      </c>
      <c r="F377">
        <v>5.3</v>
      </c>
      <c r="G377">
        <v>2.72</v>
      </c>
      <c r="H377">
        <v>4.6500000000000004</v>
      </c>
      <c r="I377">
        <v>0.4</v>
      </c>
      <c r="J377">
        <v>5.05</v>
      </c>
      <c r="K377">
        <v>13.09</v>
      </c>
      <c r="L377">
        <v>18.239999999999998</v>
      </c>
      <c r="M377">
        <v>2.44</v>
      </c>
      <c r="N377">
        <v>20.68</v>
      </c>
      <c r="O377">
        <v>33.79</v>
      </c>
    </row>
    <row r="378" spans="1:15">
      <c r="A378" t="s">
        <v>679</v>
      </c>
      <c r="B378">
        <v>4150</v>
      </c>
      <c r="C378">
        <v>15</v>
      </c>
      <c r="D378">
        <v>10</v>
      </c>
      <c r="E378">
        <v>0.28999999999999998</v>
      </c>
      <c r="F378">
        <v>3.98</v>
      </c>
      <c r="G378">
        <v>2.04</v>
      </c>
      <c r="H378">
        <v>2.44</v>
      </c>
      <c r="I378">
        <v>0.3</v>
      </c>
      <c r="J378">
        <v>2.74</v>
      </c>
      <c r="K378">
        <v>8.77</v>
      </c>
      <c r="L378">
        <v>9.58</v>
      </c>
      <c r="M378">
        <v>1.83</v>
      </c>
      <c r="N378">
        <v>11.41</v>
      </c>
      <c r="O378">
        <v>20.190000000000001</v>
      </c>
    </row>
    <row r="379" spans="1:15">
      <c r="A379" t="s">
        <v>680</v>
      </c>
      <c r="B379">
        <v>91300</v>
      </c>
      <c r="C379">
        <v>100</v>
      </c>
      <c r="D379">
        <v>10</v>
      </c>
      <c r="E379">
        <v>0.04</v>
      </c>
      <c r="F379">
        <v>0.84</v>
      </c>
      <c r="G379">
        <v>1.5</v>
      </c>
      <c r="H379">
        <v>0.86</v>
      </c>
      <c r="I379">
        <v>0.36</v>
      </c>
      <c r="J379">
        <v>1.22</v>
      </c>
      <c r="K379">
        <v>3.58</v>
      </c>
      <c r="L379">
        <v>4.55</v>
      </c>
      <c r="M379">
        <v>2.82</v>
      </c>
      <c r="N379">
        <v>7.37</v>
      </c>
      <c r="O379">
        <v>10.95</v>
      </c>
    </row>
    <row r="380" spans="1:15">
      <c r="A380" t="s">
        <v>681</v>
      </c>
      <c r="B380">
        <v>92600</v>
      </c>
      <c r="C380">
        <v>100</v>
      </c>
      <c r="D380">
        <v>10</v>
      </c>
      <c r="E380">
        <v>0.03</v>
      </c>
      <c r="F380">
        <v>0.71</v>
      </c>
      <c r="G380">
        <v>1.26</v>
      </c>
      <c r="H380">
        <v>0.73</v>
      </c>
      <c r="I380">
        <v>0.3</v>
      </c>
      <c r="J380">
        <v>1.03</v>
      </c>
      <c r="K380">
        <v>3.01</v>
      </c>
      <c r="L380">
        <v>3.88</v>
      </c>
      <c r="M380">
        <v>2.36</v>
      </c>
      <c r="N380">
        <v>6.24</v>
      </c>
      <c r="O380">
        <v>9.27</v>
      </c>
    </row>
    <row r="381" spans="1:15">
      <c r="A381" t="s">
        <v>682</v>
      </c>
      <c r="B381">
        <v>44400</v>
      </c>
      <c r="C381">
        <v>100</v>
      </c>
      <c r="D381">
        <v>10</v>
      </c>
      <c r="E381">
        <v>7.0000000000000007E-2</v>
      </c>
      <c r="F381">
        <v>1.48</v>
      </c>
      <c r="G381">
        <v>1.98</v>
      </c>
      <c r="H381">
        <v>0.73</v>
      </c>
      <c r="I381">
        <v>0.41</v>
      </c>
      <c r="J381">
        <v>1.1399999999999999</v>
      </c>
      <c r="K381">
        <v>4.62</v>
      </c>
      <c r="L381">
        <v>3.88</v>
      </c>
      <c r="M381">
        <v>3.21</v>
      </c>
      <c r="N381">
        <v>7.09</v>
      </c>
      <c r="O381">
        <v>11.71</v>
      </c>
    </row>
    <row r="382" spans="1:15">
      <c r="A382" t="s">
        <v>683</v>
      </c>
      <c r="B382">
        <v>67200</v>
      </c>
      <c r="C382">
        <v>100</v>
      </c>
      <c r="D382">
        <v>10</v>
      </c>
      <c r="E382">
        <v>0.05</v>
      </c>
      <c r="F382">
        <v>1.1100000000000001</v>
      </c>
      <c r="G382">
        <v>1.66</v>
      </c>
      <c r="H382">
        <v>0.83</v>
      </c>
      <c r="I382">
        <v>0.38</v>
      </c>
      <c r="J382">
        <v>1.21</v>
      </c>
      <c r="K382">
        <v>3.99</v>
      </c>
      <c r="L382">
        <v>4.4000000000000004</v>
      </c>
      <c r="M382">
        <v>2.94</v>
      </c>
      <c r="N382">
        <v>7.34</v>
      </c>
      <c r="O382">
        <v>11.34</v>
      </c>
    </row>
    <row r="383" spans="1:15">
      <c r="A383" t="s">
        <v>684</v>
      </c>
      <c r="B383">
        <v>23000</v>
      </c>
      <c r="C383">
        <v>100</v>
      </c>
      <c r="D383">
        <v>10</v>
      </c>
      <c r="E383">
        <v>0.13</v>
      </c>
      <c r="F383">
        <v>2.97</v>
      </c>
      <c r="G383">
        <v>3.51</v>
      </c>
      <c r="H383">
        <v>0.76</v>
      </c>
      <c r="I383">
        <v>0.56000000000000005</v>
      </c>
      <c r="J383">
        <v>1.32</v>
      </c>
      <c r="K383">
        <v>7.81</v>
      </c>
      <c r="L383">
        <v>4.01</v>
      </c>
      <c r="M383">
        <v>4.25</v>
      </c>
      <c r="N383">
        <v>8.26</v>
      </c>
      <c r="O383">
        <v>16.079999999999998</v>
      </c>
    </row>
    <row r="384" spans="1:15">
      <c r="A384" t="s">
        <v>685</v>
      </c>
      <c r="B384">
        <v>38600</v>
      </c>
      <c r="C384">
        <v>100</v>
      </c>
      <c r="D384">
        <v>10</v>
      </c>
      <c r="E384">
        <v>0.06</v>
      </c>
      <c r="F384">
        <v>1.1100000000000001</v>
      </c>
      <c r="G384">
        <v>1.87</v>
      </c>
      <c r="H384">
        <v>0.6</v>
      </c>
      <c r="I384">
        <v>0.39</v>
      </c>
      <c r="J384">
        <v>0.99</v>
      </c>
      <c r="K384">
        <v>3.98</v>
      </c>
      <c r="L384">
        <v>3.17</v>
      </c>
      <c r="M384">
        <v>3.02</v>
      </c>
      <c r="N384">
        <v>6.19</v>
      </c>
      <c r="O384">
        <v>10.17</v>
      </c>
    </row>
    <row r="385" spans="1:15">
      <c r="A385" t="s">
        <v>686</v>
      </c>
      <c r="B385">
        <v>61400</v>
      </c>
      <c r="C385">
        <v>100</v>
      </c>
      <c r="D385">
        <v>10</v>
      </c>
      <c r="E385">
        <v>0.05</v>
      </c>
      <c r="F385">
        <v>0.83</v>
      </c>
      <c r="G385">
        <v>1.56</v>
      </c>
      <c r="H385">
        <v>0.71</v>
      </c>
      <c r="I385">
        <v>0.35</v>
      </c>
      <c r="J385">
        <v>1.06</v>
      </c>
      <c r="K385">
        <v>3.48</v>
      </c>
      <c r="L385">
        <v>3.78</v>
      </c>
      <c r="M385">
        <v>2.77</v>
      </c>
      <c r="N385">
        <v>6.55</v>
      </c>
      <c r="O385">
        <v>10.039999999999999</v>
      </c>
    </row>
    <row r="386" spans="1:15">
      <c r="A386" t="s">
        <v>687</v>
      </c>
      <c r="B386">
        <v>80900</v>
      </c>
      <c r="C386">
        <v>100</v>
      </c>
      <c r="D386">
        <v>10</v>
      </c>
      <c r="E386">
        <v>0.04</v>
      </c>
      <c r="F386">
        <v>0.63</v>
      </c>
      <c r="G386">
        <v>1.41</v>
      </c>
      <c r="H386">
        <v>0.71</v>
      </c>
      <c r="I386">
        <v>0.34</v>
      </c>
      <c r="J386">
        <v>1.05</v>
      </c>
      <c r="K386">
        <v>3.11</v>
      </c>
      <c r="L386">
        <v>3.8</v>
      </c>
      <c r="M386">
        <v>2.65</v>
      </c>
      <c r="N386">
        <v>6.45</v>
      </c>
      <c r="O386">
        <v>9.57</v>
      </c>
    </row>
    <row r="387" spans="1:15">
      <c r="A387" t="s">
        <v>688</v>
      </c>
      <c r="B387">
        <v>82900</v>
      </c>
      <c r="C387">
        <v>100</v>
      </c>
      <c r="D387">
        <v>10</v>
      </c>
      <c r="E387">
        <v>0.03</v>
      </c>
      <c r="F387">
        <v>0.53</v>
      </c>
      <c r="G387">
        <v>1.18</v>
      </c>
      <c r="H387">
        <v>0.61</v>
      </c>
      <c r="I387">
        <v>0.28000000000000003</v>
      </c>
      <c r="J387">
        <v>0.89</v>
      </c>
      <c r="K387">
        <v>2.63</v>
      </c>
      <c r="L387">
        <v>3.27</v>
      </c>
      <c r="M387">
        <v>2.23</v>
      </c>
      <c r="N387">
        <v>5.5</v>
      </c>
      <c r="O387">
        <v>8.1300000000000008</v>
      </c>
    </row>
    <row r="388" spans="1:15">
      <c r="A388" t="s">
        <v>689</v>
      </c>
      <c r="B388">
        <v>17200</v>
      </c>
      <c r="C388">
        <v>100</v>
      </c>
      <c r="D388">
        <v>10</v>
      </c>
      <c r="E388">
        <v>0.12</v>
      </c>
      <c r="F388">
        <v>2.23</v>
      </c>
      <c r="G388">
        <v>3.3</v>
      </c>
      <c r="H388">
        <v>0.53</v>
      </c>
      <c r="I388">
        <v>0.53</v>
      </c>
      <c r="J388">
        <v>1.06</v>
      </c>
      <c r="K388">
        <v>6.6</v>
      </c>
      <c r="L388">
        <v>2.82</v>
      </c>
      <c r="M388">
        <v>4</v>
      </c>
      <c r="N388">
        <v>6.82</v>
      </c>
      <c r="O388">
        <v>13.43</v>
      </c>
    </row>
    <row r="389" spans="1:15">
      <c r="A389" t="s">
        <v>690</v>
      </c>
      <c r="B389">
        <v>5430</v>
      </c>
      <c r="C389">
        <v>100</v>
      </c>
      <c r="D389">
        <v>10</v>
      </c>
      <c r="E389">
        <v>0.6</v>
      </c>
      <c r="F389">
        <v>8.1</v>
      </c>
      <c r="G389">
        <v>4.16</v>
      </c>
      <c r="H389">
        <v>0.97</v>
      </c>
      <c r="I389">
        <v>0.62</v>
      </c>
      <c r="J389">
        <v>1.59</v>
      </c>
      <c r="K389">
        <v>13.87</v>
      </c>
      <c r="L389">
        <v>3.96</v>
      </c>
      <c r="M389">
        <v>3.73</v>
      </c>
      <c r="N389">
        <v>7.69</v>
      </c>
      <c r="O389">
        <v>21.56</v>
      </c>
    </row>
    <row r="390" spans="1:15">
      <c r="A390" t="s">
        <v>691</v>
      </c>
      <c r="B390">
        <v>34000</v>
      </c>
      <c r="C390">
        <v>300</v>
      </c>
      <c r="D390">
        <v>15</v>
      </c>
      <c r="E390">
        <v>1.01</v>
      </c>
      <c r="F390">
        <v>76.62</v>
      </c>
      <c r="G390">
        <v>15.92</v>
      </c>
      <c r="H390">
        <v>6.72</v>
      </c>
      <c r="I390">
        <v>4.83</v>
      </c>
      <c r="J390">
        <v>11.55</v>
      </c>
      <c r="K390">
        <v>104.1</v>
      </c>
      <c r="L390">
        <v>10.24</v>
      </c>
      <c r="M390">
        <v>30.43</v>
      </c>
      <c r="N390">
        <v>40.67</v>
      </c>
      <c r="O390">
        <v>144.78</v>
      </c>
    </row>
    <row r="391" spans="1:15">
      <c r="A391" t="s">
        <v>692</v>
      </c>
      <c r="B391">
        <v>148000</v>
      </c>
      <c r="C391">
        <v>300</v>
      </c>
      <c r="D391">
        <v>8</v>
      </c>
      <c r="E391">
        <v>0.13</v>
      </c>
      <c r="F391">
        <v>2.29</v>
      </c>
      <c r="G391">
        <v>7.34</v>
      </c>
      <c r="H391">
        <v>4.72</v>
      </c>
      <c r="I391">
        <v>7.05</v>
      </c>
      <c r="J391">
        <v>11.77</v>
      </c>
      <c r="K391">
        <v>21.41</v>
      </c>
      <c r="L391">
        <v>8.84</v>
      </c>
      <c r="M391">
        <v>33.76</v>
      </c>
      <c r="N391">
        <v>42.6</v>
      </c>
      <c r="O391">
        <v>64.02</v>
      </c>
    </row>
    <row r="392" spans="1:15">
      <c r="A392" t="s">
        <v>693</v>
      </c>
      <c r="B392">
        <v>135000</v>
      </c>
      <c r="C392">
        <v>300</v>
      </c>
      <c r="D392">
        <v>8</v>
      </c>
      <c r="E392">
        <v>0.09</v>
      </c>
      <c r="F392">
        <v>1.52</v>
      </c>
      <c r="G392">
        <v>4.8899999999999997</v>
      </c>
      <c r="H392">
        <v>2.87</v>
      </c>
      <c r="I392">
        <v>4.7</v>
      </c>
      <c r="J392">
        <v>7.57</v>
      </c>
      <c r="K392">
        <v>14</v>
      </c>
      <c r="L392">
        <v>5.37</v>
      </c>
      <c r="M392">
        <v>22.5</v>
      </c>
      <c r="N392">
        <v>27.87</v>
      </c>
      <c r="O392">
        <v>41.88</v>
      </c>
    </row>
    <row r="393" spans="1:15">
      <c r="A393" t="s">
        <v>694</v>
      </c>
      <c r="B393">
        <v>72300</v>
      </c>
      <c r="C393">
        <v>300</v>
      </c>
      <c r="D393">
        <v>8</v>
      </c>
      <c r="E393">
        <v>0.17</v>
      </c>
      <c r="F393">
        <v>3.05</v>
      </c>
      <c r="G393">
        <v>7.98</v>
      </c>
      <c r="H393">
        <v>3.07</v>
      </c>
      <c r="I393">
        <v>8.2100000000000009</v>
      </c>
      <c r="J393">
        <v>11.28</v>
      </c>
      <c r="K393">
        <v>22.33</v>
      </c>
      <c r="L393">
        <v>5.76</v>
      </c>
      <c r="M393">
        <v>39.32</v>
      </c>
      <c r="N393">
        <v>45.08</v>
      </c>
      <c r="O393">
        <v>67.41</v>
      </c>
    </row>
    <row r="394" spans="1:15">
      <c r="A394" t="s">
        <v>695</v>
      </c>
      <c r="B394">
        <v>80000</v>
      </c>
      <c r="C394">
        <v>300</v>
      </c>
      <c r="D394">
        <v>10</v>
      </c>
      <c r="F394">
        <v>1.08</v>
      </c>
      <c r="G394">
        <v>1.27</v>
      </c>
      <c r="J394">
        <v>1.43</v>
      </c>
      <c r="N394">
        <v>2.61</v>
      </c>
    </row>
    <row r="395" spans="1:15">
      <c r="A395" t="s">
        <v>696</v>
      </c>
      <c r="B395">
        <v>73500</v>
      </c>
      <c r="C395">
        <v>300</v>
      </c>
      <c r="D395">
        <v>8</v>
      </c>
      <c r="E395">
        <v>0.13</v>
      </c>
      <c r="F395">
        <v>2.41</v>
      </c>
      <c r="G395">
        <v>6.3</v>
      </c>
      <c r="H395">
        <v>2.4700000000000002</v>
      </c>
      <c r="I395">
        <v>6.48</v>
      </c>
      <c r="J395">
        <v>8.9499999999999993</v>
      </c>
      <c r="K395">
        <v>17.670000000000002</v>
      </c>
      <c r="L395">
        <v>4.62</v>
      </c>
      <c r="M395">
        <v>31.04</v>
      </c>
      <c r="N395">
        <v>35.659999999999997</v>
      </c>
      <c r="O395">
        <v>53.34</v>
      </c>
    </row>
    <row r="396" spans="1:15">
      <c r="A396" t="s">
        <v>697</v>
      </c>
      <c r="B396">
        <v>99100</v>
      </c>
      <c r="C396">
        <v>300</v>
      </c>
      <c r="D396">
        <v>8</v>
      </c>
      <c r="E396">
        <v>0.13</v>
      </c>
      <c r="F396">
        <v>2.29</v>
      </c>
      <c r="G396">
        <v>5.99</v>
      </c>
      <c r="H396">
        <v>3.16</v>
      </c>
      <c r="I396">
        <v>6.15</v>
      </c>
      <c r="J396">
        <v>9.31</v>
      </c>
      <c r="K396">
        <v>17.600000000000001</v>
      </c>
      <c r="L396">
        <v>5.92</v>
      </c>
      <c r="M396">
        <v>29.49</v>
      </c>
      <c r="N396">
        <v>35.409999999999997</v>
      </c>
      <c r="O396">
        <v>53.02</v>
      </c>
    </row>
    <row r="397" spans="1:15">
      <c r="A397" t="s">
        <v>698</v>
      </c>
      <c r="B397">
        <v>87300</v>
      </c>
      <c r="C397">
        <v>300</v>
      </c>
      <c r="D397">
        <v>8</v>
      </c>
      <c r="E397">
        <v>0.1</v>
      </c>
      <c r="F397">
        <v>1.81</v>
      </c>
      <c r="G397">
        <v>5.81</v>
      </c>
      <c r="H397">
        <v>2.2000000000000002</v>
      </c>
      <c r="I397">
        <v>5.57</v>
      </c>
      <c r="J397">
        <v>7.77</v>
      </c>
      <c r="K397">
        <v>15.39</v>
      </c>
      <c r="L397">
        <v>4.12</v>
      </c>
      <c r="M397">
        <v>26.68</v>
      </c>
      <c r="N397">
        <v>30.8</v>
      </c>
      <c r="O397">
        <v>46.21</v>
      </c>
    </row>
    <row r="398" spans="1:15">
      <c r="A398" t="s">
        <v>699</v>
      </c>
      <c r="B398">
        <v>83200</v>
      </c>
      <c r="C398">
        <v>300</v>
      </c>
      <c r="D398">
        <v>8</v>
      </c>
      <c r="E398">
        <v>0.2</v>
      </c>
      <c r="F398">
        <v>3.64</v>
      </c>
      <c r="G398">
        <v>9.52</v>
      </c>
      <c r="H398">
        <v>3.87</v>
      </c>
      <c r="I398">
        <v>9.7899999999999991</v>
      </c>
      <c r="J398">
        <v>13.66</v>
      </c>
      <c r="K398">
        <v>26.83</v>
      </c>
      <c r="L398">
        <v>7.64</v>
      </c>
      <c r="M398">
        <v>46.89</v>
      </c>
      <c r="N398">
        <v>54.53</v>
      </c>
      <c r="O398">
        <v>81.38</v>
      </c>
    </row>
    <row r="399" spans="1:15">
      <c r="A399" t="s">
        <v>700</v>
      </c>
      <c r="B399">
        <v>85600</v>
      </c>
      <c r="C399">
        <v>300</v>
      </c>
      <c r="D399">
        <v>8</v>
      </c>
      <c r="E399">
        <v>0.17</v>
      </c>
      <c r="F399">
        <v>3.03</v>
      </c>
      <c r="G399">
        <v>9.73</v>
      </c>
      <c r="H399">
        <v>3.31</v>
      </c>
      <c r="I399">
        <v>9.34</v>
      </c>
      <c r="J399">
        <v>12.65</v>
      </c>
      <c r="K399">
        <v>25.43</v>
      </c>
      <c r="L399">
        <v>6.55</v>
      </c>
      <c r="M399">
        <v>44.73</v>
      </c>
      <c r="N399">
        <v>51.28</v>
      </c>
      <c r="O399">
        <v>76.73</v>
      </c>
    </row>
    <row r="400" spans="1:15">
      <c r="A400" t="s">
        <v>701</v>
      </c>
      <c r="B400">
        <v>89900</v>
      </c>
      <c r="C400">
        <v>300</v>
      </c>
      <c r="D400">
        <v>8</v>
      </c>
      <c r="E400">
        <v>0.14000000000000001</v>
      </c>
      <c r="F400">
        <v>2.5299999999999998</v>
      </c>
      <c r="G400">
        <v>8.86</v>
      </c>
      <c r="H400">
        <v>2.9</v>
      </c>
      <c r="I400">
        <v>8.06</v>
      </c>
      <c r="J400">
        <v>10.96</v>
      </c>
      <c r="K400">
        <v>22.36</v>
      </c>
      <c r="L400">
        <v>5.73</v>
      </c>
      <c r="M400">
        <v>38.61</v>
      </c>
      <c r="N400">
        <v>44.34</v>
      </c>
      <c r="O400">
        <v>66.72</v>
      </c>
    </row>
    <row r="401" spans="1:15">
      <c r="A401" t="s">
        <v>702</v>
      </c>
      <c r="B401">
        <v>95200</v>
      </c>
      <c r="C401">
        <v>300</v>
      </c>
      <c r="D401">
        <v>8</v>
      </c>
      <c r="E401">
        <v>0.13</v>
      </c>
      <c r="F401">
        <v>2.27</v>
      </c>
      <c r="G401">
        <v>9.5500000000000007</v>
      </c>
      <c r="H401">
        <v>2.76</v>
      </c>
      <c r="I401">
        <v>7.4</v>
      </c>
      <c r="J401">
        <v>10.16</v>
      </c>
      <c r="K401">
        <v>22</v>
      </c>
      <c r="L401">
        <v>5.46</v>
      </c>
      <c r="M401">
        <v>35.450000000000003</v>
      </c>
      <c r="N401">
        <v>40.909999999999997</v>
      </c>
      <c r="O401">
        <v>62.91</v>
      </c>
    </row>
    <row r="402" spans="1:15">
      <c r="A402" t="s">
        <v>703</v>
      </c>
      <c r="B402">
        <v>83200</v>
      </c>
      <c r="C402">
        <v>300</v>
      </c>
      <c r="D402">
        <v>8</v>
      </c>
      <c r="E402">
        <v>0.18</v>
      </c>
      <c r="F402">
        <v>3.15</v>
      </c>
      <c r="G402">
        <v>10.119999999999999</v>
      </c>
      <c r="H402">
        <v>3.35</v>
      </c>
      <c r="I402">
        <v>9.7100000000000009</v>
      </c>
      <c r="J402">
        <v>13.06</v>
      </c>
      <c r="K402">
        <v>26.35</v>
      </c>
      <c r="L402">
        <v>6.62</v>
      </c>
      <c r="M402">
        <v>46.52</v>
      </c>
      <c r="N402">
        <v>53.14</v>
      </c>
      <c r="O402">
        <v>79.510000000000005</v>
      </c>
    </row>
    <row r="403" spans="1:15">
      <c r="A403" t="s">
        <v>704</v>
      </c>
      <c r="B403">
        <v>85600</v>
      </c>
      <c r="C403">
        <v>300</v>
      </c>
      <c r="D403">
        <v>8</v>
      </c>
      <c r="E403">
        <v>0.15</v>
      </c>
      <c r="F403">
        <v>2.63</v>
      </c>
      <c r="G403">
        <v>8.44</v>
      </c>
      <c r="H403">
        <v>2.87</v>
      </c>
      <c r="I403">
        <v>8.09</v>
      </c>
      <c r="J403">
        <v>10.96</v>
      </c>
      <c r="K403">
        <v>22.04</v>
      </c>
      <c r="L403">
        <v>5.68</v>
      </c>
      <c r="M403">
        <v>38.770000000000003</v>
      </c>
      <c r="N403">
        <v>44.45</v>
      </c>
      <c r="O403">
        <v>66.5</v>
      </c>
    </row>
    <row r="404" spans="1:15">
      <c r="A404" t="s">
        <v>705</v>
      </c>
      <c r="B404">
        <v>89900</v>
      </c>
      <c r="C404">
        <v>300</v>
      </c>
      <c r="D404">
        <v>8</v>
      </c>
      <c r="E404">
        <v>0.12</v>
      </c>
      <c r="F404">
        <v>2.19</v>
      </c>
      <c r="G404">
        <v>7.68</v>
      </c>
      <c r="H404">
        <v>2.5099999999999998</v>
      </c>
      <c r="I404">
        <v>6.98</v>
      </c>
      <c r="J404">
        <v>9.49</v>
      </c>
      <c r="K404">
        <v>19.38</v>
      </c>
      <c r="L404">
        <v>4.97</v>
      </c>
      <c r="M404">
        <v>33.46</v>
      </c>
      <c r="N404">
        <v>38.43</v>
      </c>
      <c r="O404">
        <v>57.82</v>
      </c>
    </row>
    <row r="405" spans="1:15">
      <c r="A405" t="s">
        <v>706</v>
      </c>
      <c r="B405">
        <v>95200</v>
      </c>
      <c r="C405">
        <v>300</v>
      </c>
      <c r="D405">
        <v>8</v>
      </c>
      <c r="E405">
        <v>0.11</v>
      </c>
      <c r="F405">
        <v>1.97</v>
      </c>
      <c r="G405">
        <v>8.27</v>
      </c>
      <c r="H405">
        <v>2.39</v>
      </c>
      <c r="I405">
        <v>6.41</v>
      </c>
      <c r="J405">
        <v>8.8000000000000007</v>
      </c>
      <c r="K405">
        <v>19.059999999999999</v>
      </c>
      <c r="L405">
        <v>4.7300000000000004</v>
      </c>
      <c r="M405">
        <v>30.72</v>
      </c>
      <c r="N405">
        <v>35.450000000000003</v>
      </c>
      <c r="O405">
        <v>54.53</v>
      </c>
    </row>
    <row r="406" spans="1:15">
      <c r="A406" t="s">
        <v>707</v>
      </c>
      <c r="B406">
        <v>50600</v>
      </c>
      <c r="C406">
        <v>300</v>
      </c>
      <c r="D406">
        <v>8</v>
      </c>
      <c r="E406">
        <v>0.25</v>
      </c>
      <c r="F406">
        <v>4.55</v>
      </c>
      <c r="G406">
        <v>11.91</v>
      </c>
      <c r="H406">
        <v>3.21</v>
      </c>
      <c r="I406">
        <v>12.24</v>
      </c>
      <c r="J406">
        <v>15.45</v>
      </c>
      <c r="K406">
        <v>31.91</v>
      </c>
      <c r="L406">
        <v>6.01</v>
      </c>
      <c r="M406">
        <v>58.62</v>
      </c>
      <c r="N406">
        <v>64.63</v>
      </c>
      <c r="O406">
        <v>96.55</v>
      </c>
    </row>
    <row r="407" spans="1:15">
      <c r="A407" t="s">
        <v>708</v>
      </c>
      <c r="B407">
        <v>54000</v>
      </c>
      <c r="C407">
        <v>300</v>
      </c>
      <c r="D407">
        <v>8</v>
      </c>
      <c r="E407">
        <v>0.21</v>
      </c>
      <c r="F407">
        <v>3.79</v>
      </c>
      <c r="G407">
        <v>12.17</v>
      </c>
      <c r="H407">
        <v>2.85</v>
      </c>
      <c r="I407">
        <v>11.67</v>
      </c>
      <c r="J407">
        <v>14.52</v>
      </c>
      <c r="K407">
        <v>30.5</v>
      </c>
      <c r="L407">
        <v>5.34</v>
      </c>
      <c r="M407">
        <v>55.92</v>
      </c>
      <c r="N407">
        <v>61.26</v>
      </c>
      <c r="O407">
        <v>91.77</v>
      </c>
    </row>
    <row r="408" spans="1:15">
      <c r="A408" t="s">
        <v>709</v>
      </c>
      <c r="B408">
        <v>70800</v>
      </c>
      <c r="C408">
        <v>300</v>
      </c>
      <c r="D408">
        <v>8</v>
      </c>
      <c r="E408">
        <v>0.16</v>
      </c>
      <c r="F408">
        <v>2.84</v>
      </c>
      <c r="G408">
        <v>9.1300000000000008</v>
      </c>
      <c r="H408">
        <v>2.8</v>
      </c>
      <c r="I408">
        <v>8.75</v>
      </c>
      <c r="J408">
        <v>11.55</v>
      </c>
      <c r="K408">
        <v>23.54</v>
      </c>
      <c r="L408">
        <v>5.25</v>
      </c>
      <c r="M408">
        <v>41.93</v>
      </c>
      <c r="N408">
        <v>47.18</v>
      </c>
      <c r="O408">
        <v>70.73</v>
      </c>
    </row>
    <row r="409" spans="1:15">
      <c r="A409" t="s">
        <v>710</v>
      </c>
      <c r="B409">
        <v>50600</v>
      </c>
      <c r="C409">
        <v>300</v>
      </c>
      <c r="D409">
        <v>8</v>
      </c>
      <c r="E409">
        <v>0.22</v>
      </c>
      <c r="F409">
        <v>3.94</v>
      </c>
      <c r="G409">
        <v>10.32</v>
      </c>
      <c r="H409">
        <v>2.78</v>
      </c>
      <c r="I409">
        <v>10.61</v>
      </c>
      <c r="J409">
        <v>13.39</v>
      </c>
      <c r="K409">
        <v>27.66</v>
      </c>
      <c r="L409">
        <v>5.2</v>
      </c>
      <c r="M409">
        <v>50.8</v>
      </c>
      <c r="N409">
        <v>56</v>
      </c>
      <c r="O409">
        <v>83.67</v>
      </c>
    </row>
    <row r="410" spans="1:15">
      <c r="A410" t="s">
        <v>711</v>
      </c>
      <c r="B410">
        <v>54000</v>
      </c>
      <c r="C410">
        <v>300</v>
      </c>
      <c r="D410">
        <v>8</v>
      </c>
      <c r="E410">
        <v>0.18</v>
      </c>
      <c r="F410">
        <v>3.28</v>
      </c>
      <c r="G410">
        <v>10.55</v>
      </c>
      <c r="H410">
        <v>2.4700000000000002</v>
      </c>
      <c r="I410">
        <v>10.119999999999999</v>
      </c>
      <c r="J410">
        <v>12.59</v>
      </c>
      <c r="K410">
        <v>26.43</v>
      </c>
      <c r="L410">
        <v>4.63</v>
      </c>
      <c r="M410">
        <v>48.46</v>
      </c>
      <c r="N410">
        <v>53.09</v>
      </c>
      <c r="O410">
        <v>79.53</v>
      </c>
    </row>
    <row r="411" spans="1:15">
      <c r="A411" t="s">
        <v>712</v>
      </c>
      <c r="B411">
        <v>70800</v>
      </c>
      <c r="C411">
        <v>300</v>
      </c>
      <c r="D411">
        <v>8</v>
      </c>
      <c r="E411">
        <v>0.14000000000000001</v>
      </c>
      <c r="F411">
        <v>2.46</v>
      </c>
      <c r="G411">
        <v>7.91</v>
      </c>
      <c r="H411">
        <v>2.4300000000000002</v>
      </c>
      <c r="I411">
        <v>7.59</v>
      </c>
      <c r="J411">
        <v>10.02</v>
      </c>
      <c r="K411">
        <v>20.399999999999999</v>
      </c>
      <c r="L411">
        <v>4.55</v>
      </c>
      <c r="M411">
        <v>36.340000000000003</v>
      </c>
      <c r="N411">
        <v>40.89</v>
      </c>
      <c r="O411">
        <v>61.3</v>
      </c>
    </row>
    <row r="412" spans="1:15">
      <c r="A412" t="s">
        <v>713</v>
      </c>
      <c r="B412">
        <v>80000</v>
      </c>
      <c r="C412">
        <v>300</v>
      </c>
      <c r="D412">
        <v>10</v>
      </c>
      <c r="F412">
        <v>0.63</v>
      </c>
      <c r="G412">
        <v>1.08</v>
      </c>
      <c r="J412">
        <v>1.84</v>
      </c>
      <c r="N412">
        <v>3.46</v>
      </c>
    </row>
    <row r="413" spans="1:15">
      <c r="A413" t="s">
        <v>714</v>
      </c>
      <c r="B413">
        <v>42600</v>
      </c>
      <c r="C413">
        <v>300</v>
      </c>
      <c r="D413">
        <v>8</v>
      </c>
      <c r="E413">
        <v>0.12</v>
      </c>
      <c r="F413">
        <v>2.08</v>
      </c>
      <c r="G413">
        <v>5.44</v>
      </c>
      <c r="H413">
        <v>1.23</v>
      </c>
      <c r="I413">
        <v>5.59</v>
      </c>
      <c r="J413">
        <v>6.82</v>
      </c>
      <c r="K413">
        <v>14.36</v>
      </c>
      <c r="L413">
        <v>2.31</v>
      </c>
      <c r="M413">
        <v>26.81</v>
      </c>
      <c r="N413">
        <v>29.12</v>
      </c>
      <c r="O413">
        <v>43.49</v>
      </c>
    </row>
    <row r="414" spans="1:15">
      <c r="A414" t="s">
        <v>715</v>
      </c>
      <c r="B414">
        <v>42000</v>
      </c>
      <c r="C414">
        <v>300</v>
      </c>
      <c r="D414">
        <v>8</v>
      </c>
      <c r="E414">
        <v>0.1</v>
      </c>
      <c r="F414">
        <v>1.83</v>
      </c>
      <c r="G414">
        <v>5.88</v>
      </c>
      <c r="H414">
        <v>1.07</v>
      </c>
      <c r="I414">
        <v>5.64</v>
      </c>
      <c r="J414">
        <v>6.71</v>
      </c>
      <c r="K414">
        <v>14.42</v>
      </c>
      <c r="L414">
        <v>2</v>
      </c>
      <c r="M414">
        <v>27</v>
      </c>
      <c r="N414">
        <v>29</v>
      </c>
      <c r="O414">
        <v>43.44</v>
      </c>
    </row>
    <row r="415" spans="1:15">
      <c r="A415" t="s">
        <v>716</v>
      </c>
      <c r="B415">
        <v>48600</v>
      </c>
      <c r="C415">
        <v>300</v>
      </c>
      <c r="D415">
        <v>8</v>
      </c>
      <c r="E415">
        <v>0.09</v>
      </c>
      <c r="F415">
        <v>1.52</v>
      </c>
      <c r="G415">
        <v>4.8899999999999997</v>
      </c>
      <c r="H415">
        <v>1.03</v>
      </c>
      <c r="I415">
        <v>4.7</v>
      </c>
      <c r="J415">
        <v>5.73</v>
      </c>
      <c r="K415">
        <v>12.16</v>
      </c>
      <c r="L415">
        <v>1.93</v>
      </c>
      <c r="M415">
        <v>22.5</v>
      </c>
      <c r="N415">
        <v>24.43</v>
      </c>
      <c r="O415">
        <v>36.6</v>
      </c>
    </row>
    <row r="416" spans="1:15">
      <c r="A416" t="s">
        <v>717</v>
      </c>
      <c r="B416">
        <v>58300</v>
      </c>
      <c r="C416">
        <v>300</v>
      </c>
      <c r="D416">
        <v>8</v>
      </c>
      <c r="E416">
        <v>7.0000000000000007E-2</v>
      </c>
      <c r="F416">
        <v>1.3</v>
      </c>
      <c r="G416">
        <v>4.58</v>
      </c>
      <c r="H416">
        <v>1.06</v>
      </c>
      <c r="I416">
        <v>4.17</v>
      </c>
      <c r="J416">
        <v>5.23</v>
      </c>
      <c r="K416">
        <v>11.13</v>
      </c>
      <c r="L416">
        <v>1.99</v>
      </c>
      <c r="M416">
        <v>19.98</v>
      </c>
      <c r="N416">
        <v>21.97</v>
      </c>
      <c r="O416">
        <v>33.1</v>
      </c>
    </row>
    <row r="417" spans="1:15">
      <c r="A417" t="s">
        <v>718</v>
      </c>
      <c r="B417">
        <v>19800</v>
      </c>
      <c r="C417">
        <v>300</v>
      </c>
      <c r="D417">
        <v>8</v>
      </c>
      <c r="E417">
        <v>0.12</v>
      </c>
      <c r="F417">
        <v>2.08</v>
      </c>
      <c r="G417">
        <v>5.44</v>
      </c>
      <c r="H417">
        <v>0.56999999999999995</v>
      </c>
      <c r="I417">
        <v>5.59</v>
      </c>
      <c r="J417">
        <v>6.16</v>
      </c>
      <c r="K417">
        <v>13.7</v>
      </c>
      <c r="L417">
        <v>1.07</v>
      </c>
      <c r="M417">
        <v>26.81</v>
      </c>
      <c r="N417">
        <v>27.88</v>
      </c>
      <c r="O417">
        <v>41.59</v>
      </c>
    </row>
    <row r="418" spans="1:15">
      <c r="A418" t="s">
        <v>719</v>
      </c>
      <c r="B418">
        <v>41800</v>
      </c>
      <c r="C418">
        <v>300</v>
      </c>
      <c r="D418">
        <v>8</v>
      </c>
      <c r="E418">
        <v>0.1</v>
      </c>
      <c r="F418">
        <v>1.83</v>
      </c>
      <c r="G418">
        <v>5.88</v>
      </c>
      <c r="H418">
        <v>1.06</v>
      </c>
      <c r="I418">
        <v>5.64</v>
      </c>
      <c r="J418">
        <v>6.7</v>
      </c>
      <c r="K418">
        <v>14.42</v>
      </c>
      <c r="L418">
        <v>1.99</v>
      </c>
      <c r="M418">
        <v>27</v>
      </c>
      <c r="N418">
        <v>28.99</v>
      </c>
      <c r="O418">
        <v>43.42</v>
      </c>
    </row>
    <row r="419" spans="1:15">
      <c r="A419" t="s">
        <v>720</v>
      </c>
      <c r="B419">
        <v>55100</v>
      </c>
      <c r="C419">
        <v>300</v>
      </c>
      <c r="D419">
        <v>8</v>
      </c>
      <c r="E419">
        <v>0.09</v>
      </c>
      <c r="F419">
        <v>1.52</v>
      </c>
      <c r="G419">
        <v>4.8899999999999997</v>
      </c>
      <c r="H419">
        <v>1.17</v>
      </c>
      <c r="I419">
        <v>4.7</v>
      </c>
      <c r="J419">
        <v>5.87</v>
      </c>
      <c r="K419">
        <v>12.3</v>
      </c>
      <c r="L419">
        <v>2.19</v>
      </c>
      <c r="M419">
        <v>22.5</v>
      </c>
      <c r="N419">
        <v>24.69</v>
      </c>
      <c r="O419">
        <v>37</v>
      </c>
    </row>
    <row r="420" spans="1:15">
      <c r="A420" t="s">
        <v>721</v>
      </c>
      <c r="B420">
        <v>17600</v>
      </c>
      <c r="C420">
        <v>100</v>
      </c>
      <c r="D420">
        <v>10</v>
      </c>
      <c r="E420">
        <v>0</v>
      </c>
      <c r="F420">
        <v>0.06</v>
      </c>
      <c r="G420">
        <v>0.1</v>
      </c>
      <c r="H420">
        <v>0.01</v>
      </c>
      <c r="I420">
        <v>0.02</v>
      </c>
      <c r="J420">
        <v>0.03</v>
      </c>
      <c r="K420">
        <v>0.2</v>
      </c>
      <c r="L420">
        <v>0.08</v>
      </c>
      <c r="M420">
        <v>0.17</v>
      </c>
      <c r="N420">
        <v>0.25</v>
      </c>
      <c r="O420">
        <v>0.46</v>
      </c>
    </row>
    <row r="421" spans="1:15">
      <c r="A421" t="s">
        <v>722</v>
      </c>
      <c r="B421">
        <v>8370</v>
      </c>
      <c r="C421">
        <v>100</v>
      </c>
      <c r="D421">
        <v>10</v>
      </c>
      <c r="E421">
        <v>0</v>
      </c>
      <c r="F421">
        <v>0.06</v>
      </c>
      <c r="G421">
        <v>0.1</v>
      </c>
      <c r="H421">
        <v>0</v>
      </c>
      <c r="I421">
        <v>0.02</v>
      </c>
      <c r="J421">
        <v>0.02</v>
      </c>
      <c r="K421">
        <v>0.19</v>
      </c>
      <c r="L421">
        <v>0.03</v>
      </c>
      <c r="M421">
        <v>0.17</v>
      </c>
      <c r="N421">
        <v>0.2</v>
      </c>
      <c r="O421">
        <v>0.41</v>
      </c>
    </row>
    <row r="422" spans="1:15">
      <c r="A422" t="s">
        <v>723</v>
      </c>
      <c r="B422">
        <v>9220</v>
      </c>
      <c r="C422">
        <v>100</v>
      </c>
      <c r="D422">
        <v>10</v>
      </c>
      <c r="E422">
        <v>0</v>
      </c>
      <c r="F422">
        <v>7.0000000000000007E-2</v>
      </c>
      <c r="G422">
        <v>0.11</v>
      </c>
      <c r="H422">
        <v>0</v>
      </c>
      <c r="I422">
        <v>0.02</v>
      </c>
      <c r="J422">
        <v>0.02</v>
      </c>
      <c r="K422">
        <v>0.21</v>
      </c>
      <c r="L422">
        <v>0.05</v>
      </c>
      <c r="M422">
        <v>0.16</v>
      </c>
      <c r="N422">
        <v>0.21</v>
      </c>
      <c r="O422">
        <v>0.43</v>
      </c>
    </row>
    <row r="423" spans="1:15">
      <c r="A423" t="s">
        <v>724</v>
      </c>
      <c r="B423">
        <v>2230</v>
      </c>
      <c r="C423">
        <v>29</v>
      </c>
      <c r="D423">
        <v>30</v>
      </c>
      <c r="E423">
        <v>0.59</v>
      </c>
      <c r="F423">
        <v>7.96</v>
      </c>
      <c r="G423">
        <v>4.09</v>
      </c>
      <c r="H423">
        <v>0.15</v>
      </c>
      <c r="I423">
        <v>0.6</v>
      </c>
      <c r="J423">
        <v>0.75</v>
      </c>
      <c r="K423">
        <v>12.81</v>
      </c>
      <c r="L423">
        <v>2.67</v>
      </c>
      <c r="M423">
        <v>3.66</v>
      </c>
      <c r="N423">
        <v>6.33</v>
      </c>
      <c r="O423">
        <v>19.149999999999999</v>
      </c>
    </row>
    <row r="424" spans="1:15">
      <c r="A424" t="s">
        <v>725</v>
      </c>
      <c r="B424">
        <v>69900</v>
      </c>
      <c r="C424">
        <v>12</v>
      </c>
      <c r="D424">
        <v>25</v>
      </c>
      <c r="E424">
        <v>0.5</v>
      </c>
      <c r="F424">
        <v>224.73</v>
      </c>
      <c r="G424">
        <v>3.47</v>
      </c>
      <c r="H424">
        <v>29.12</v>
      </c>
      <c r="I424">
        <v>0.51</v>
      </c>
      <c r="J424">
        <v>29.63</v>
      </c>
      <c r="M424">
        <v>3.11</v>
      </c>
      <c r="N424">
        <v>3.11</v>
      </c>
      <c r="O424">
        <v>443.2</v>
      </c>
    </row>
    <row r="425" spans="1:15">
      <c r="A425" t="s">
        <v>726</v>
      </c>
      <c r="B425">
        <v>69900</v>
      </c>
      <c r="C425">
        <v>12</v>
      </c>
      <c r="D425">
        <v>25</v>
      </c>
      <c r="E425">
        <v>0.2</v>
      </c>
      <c r="F425">
        <v>89.89</v>
      </c>
      <c r="G425">
        <v>1.38</v>
      </c>
      <c r="H425">
        <v>11.65</v>
      </c>
      <c r="I425">
        <v>0.23</v>
      </c>
      <c r="J425">
        <v>11.88</v>
      </c>
      <c r="K425">
        <v>103.16</v>
      </c>
      <c r="L425">
        <v>72.89</v>
      </c>
      <c r="M425">
        <v>1.42</v>
      </c>
      <c r="N425">
        <v>74.31</v>
      </c>
      <c r="O425">
        <v>177.48</v>
      </c>
    </row>
    <row r="426" spans="1:15">
      <c r="A426" t="s">
        <v>727</v>
      </c>
      <c r="B426">
        <v>15200</v>
      </c>
      <c r="C426">
        <v>300</v>
      </c>
      <c r="D426">
        <v>20</v>
      </c>
      <c r="E426">
        <v>0.1</v>
      </c>
      <c r="F426">
        <v>1.79</v>
      </c>
      <c r="G426">
        <v>3.36</v>
      </c>
      <c r="H426">
        <v>0.25</v>
      </c>
      <c r="I426">
        <v>0.76</v>
      </c>
      <c r="J426">
        <v>1.01</v>
      </c>
      <c r="K426">
        <v>6.18</v>
      </c>
      <c r="L426">
        <v>0.51</v>
      </c>
      <c r="M426">
        <v>5.94</v>
      </c>
      <c r="N426">
        <v>6.45</v>
      </c>
      <c r="O426">
        <v>12.64</v>
      </c>
    </row>
    <row r="427" spans="1:15">
      <c r="A427" t="s">
        <v>728</v>
      </c>
      <c r="B427">
        <v>24800</v>
      </c>
      <c r="C427">
        <v>300</v>
      </c>
      <c r="D427">
        <v>20</v>
      </c>
      <c r="E427">
        <v>0.1</v>
      </c>
      <c r="F427">
        <v>1.79</v>
      </c>
      <c r="G427">
        <v>3.36</v>
      </c>
      <c r="H427">
        <v>0.49</v>
      </c>
      <c r="I427">
        <v>0.76</v>
      </c>
      <c r="J427">
        <v>1.25</v>
      </c>
      <c r="K427">
        <v>6.42</v>
      </c>
      <c r="L427">
        <v>0.78</v>
      </c>
      <c r="M427">
        <v>5.94</v>
      </c>
      <c r="N427">
        <v>6.72</v>
      </c>
      <c r="O427">
        <v>13.15</v>
      </c>
    </row>
    <row r="428" spans="1:15">
      <c r="A428" t="s">
        <v>729</v>
      </c>
      <c r="B428">
        <v>45300</v>
      </c>
      <c r="C428">
        <v>300</v>
      </c>
      <c r="D428">
        <v>15</v>
      </c>
      <c r="E428">
        <v>0.23</v>
      </c>
      <c r="F428">
        <v>4.2300000000000004</v>
      </c>
      <c r="G428">
        <v>7.93</v>
      </c>
      <c r="H428">
        <v>2.65</v>
      </c>
      <c r="I428">
        <v>1.81</v>
      </c>
      <c r="J428">
        <v>4.46</v>
      </c>
      <c r="K428">
        <v>16.63</v>
      </c>
      <c r="L428">
        <v>4.09</v>
      </c>
      <c r="M428">
        <v>14.02</v>
      </c>
      <c r="N428">
        <v>18.11</v>
      </c>
      <c r="O428">
        <v>34.75</v>
      </c>
    </row>
    <row r="429" spans="1:15">
      <c r="A429" t="s">
        <v>730</v>
      </c>
      <c r="B429">
        <v>45300</v>
      </c>
      <c r="C429">
        <v>300</v>
      </c>
      <c r="D429">
        <v>15</v>
      </c>
      <c r="E429">
        <v>0.19</v>
      </c>
      <c r="F429">
        <v>3.34</v>
      </c>
      <c r="G429">
        <v>6.26</v>
      </c>
      <c r="H429">
        <v>2.09</v>
      </c>
      <c r="I429">
        <v>1.43</v>
      </c>
      <c r="J429">
        <v>3.52</v>
      </c>
      <c r="K429">
        <v>13.13</v>
      </c>
      <c r="L429">
        <v>3.23</v>
      </c>
      <c r="M429">
        <v>11.07</v>
      </c>
      <c r="N429">
        <v>14.3</v>
      </c>
      <c r="O429">
        <v>27.44</v>
      </c>
    </row>
    <row r="430" spans="1:15">
      <c r="A430" t="s">
        <v>731</v>
      </c>
      <c r="B430">
        <v>64100</v>
      </c>
      <c r="C430">
        <v>300</v>
      </c>
      <c r="D430">
        <v>15</v>
      </c>
      <c r="E430">
        <v>0.12</v>
      </c>
      <c r="F430">
        <v>2.2200000000000002</v>
      </c>
      <c r="G430">
        <v>4.17</v>
      </c>
      <c r="H430">
        <v>1.39</v>
      </c>
      <c r="I430">
        <v>0.95</v>
      </c>
      <c r="J430">
        <v>2.34</v>
      </c>
      <c r="K430">
        <v>8.74</v>
      </c>
      <c r="L430">
        <v>3.05</v>
      </c>
      <c r="M430">
        <v>7.37</v>
      </c>
      <c r="N430">
        <v>10.42</v>
      </c>
      <c r="O430">
        <v>19.170000000000002</v>
      </c>
    </row>
    <row r="431" spans="1:15">
      <c r="A431" t="s">
        <v>732</v>
      </c>
      <c r="B431">
        <v>35000</v>
      </c>
      <c r="C431">
        <v>300</v>
      </c>
      <c r="D431">
        <v>10</v>
      </c>
      <c r="F431">
        <v>0.95</v>
      </c>
      <c r="G431">
        <v>1.62</v>
      </c>
      <c r="J431">
        <v>2.35</v>
      </c>
      <c r="N431">
        <v>4.8600000000000003</v>
      </c>
    </row>
    <row r="432" spans="1:15">
      <c r="A432" t="s">
        <v>733</v>
      </c>
      <c r="B432">
        <v>70000</v>
      </c>
      <c r="C432">
        <v>300</v>
      </c>
      <c r="D432">
        <v>20</v>
      </c>
      <c r="E432">
        <v>0.31</v>
      </c>
      <c r="F432">
        <v>5.56</v>
      </c>
      <c r="G432">
        <v>10.42</v>
      </c>
      <c r="H432">
        <v>1.26</v>
      </c>
      <c r="I432">
        <v>2.38</v>
      </c>
      <c r="J432">
        <v>3.64</v>
      </c>
      <c r="K432">
        <v>19.63</v>
      </c>
      <c r="L432">
        <v>7.19</v>
      </c>
      <c r="M432">
        <v>18.43</v>
      </c>
      <c r="N432">
        <v>25.62</v>
      </c>
      <c r="O432">
        <v>45.26</v>
      </c>
    </row>
    <row r="433" spans="1:15">
      <c r="A433" t="s">
        <v>734</v>
      </c>
      <c r="B433">
        <v>175000</v>
      </c>
      <c r="C433">
        <v>300</v>
      </c>
      <c r="D433">
        <v>20</v>
      </c>
      <c r="E433">
        <v>0.85</v>
      </c>
      <c r="F433">
        <v>15.24</v>
      </c>
      <c r="G433">
        <v>33.86</v>
      </c>
      <c r="H433">
        <v>8.42</v>
      </c>
      <c r="I433">
        <v>8.1999999999999993</v>
      </c>
      <c r="J433">
        <v>16.62</v>
      </c>
      <c r="K433">
        <v>65.739999999999995</v>
      </c>
      <c r="L433">
        <v>47.27</v>
      </c>
      <c r="M433">
        <v>63.48</v>
      </c>
      <c r="N433">
        <v>110.75</v>
      </c>
      <c r="O433">
        <v>176.5</v>
      </c>
    </row>
    <row r="434" spans="1:15">
      <c r="A434" t="s">
        <v>735</v>
      </c>
      <c r="B434">
        <v>175000</v>
      </c>
      <c r="C434">
        <v>300</v>
      </c>
      <c r="D434">
        <v>20</v>
      </c>
      <c r="E434">
        <v>0.93</v>
      </c>
      <c r="F434">
        <v>16.760000000000002</v>
      </c>
      <c r="G434">
        <v>37.229999999999997</v>
      </c>
      <c r="H434">
        <v>9.26</v>
      </c>
      <c r="I434">
        <v>9.02</v>
      </c>
      <c r="J434">
        <v>18.28</v>
      </c>
      <c r="K434">
        <v>72.290000000000006</v>
      </c>
      <c r="L434">
        <v>53.1</v>
      </c>
      <c r="M434">
        <v>69.790000000000006</v>
      </c>
      <c r="N434">
        <v>122.89</v>
      </c>
      <c r="O434">
        <v>195.18</v>
      </c>
    </row>
    <row r="435" spans="1:15">
      <c r="A435" t="s">
        <v>736</v>
      </c>
      <c r="B435">
        <v>194000</v>
      </c>
      <c r="C435">
        <v>300</v>
      </c>
      <c r="D435">
        <v>20</v>
      </c>
      <c r="E435">
        <v>0.62</v>
      </c>
      <c r="F435">
        <v>11.21</v>
      </c>
      <c r="G435">
        <v>24.89</v>
      </c>
      <c r="H435">
        <v>5.86</v>
      </c>
      <c r="I435">
        <v>6.03</v>
      </c>
      <c r="J435">
        <v>11.89</v>
      </c>
      <c r="K435">
        <v>48</v>
      </c>
      <c r="L435">
        <v>39.36</v>
      </c>
      <c r="M435">
        <v>46.67</v>
      </c>
      <c r="N435">
        <v>86.03</v>
      </c>
      <c r="O435">
        <v>134.05000000000001</v>
      </c>
    </row>
    <row r="436" spans="1:15">
      <c r="A436" t="s">
        <v>737</v>
      </c>
      <c r="B436">
        <v>9960</v>
      </c>
      <c r="C436">
        <v>300</v>
      </c>
      <c r="D436">
        <v>20</v>
      </c>
      <c r="E436">
        <v>0.1</v>
      </c>
      <c r="F436">
        <v>1.79</v>
      </c>
      <c r="G436">
        <v>3.98</v>
      </c>
      <c r="H436">
        <v>0.2</v>
      </c>
      <c r="I436">
        <v>0.96</v>
      </c>
      <c r="J436">
        <v>1.1599999999999999</v>
      </c>
      <c r="K436">
        <v>6.94</v>
      </c>
      <c r="L436">
        <v>0.31</v>
      </c>
      <c r="M436">
        <v>7.46</v>
      </c>
      <c r="N436">
        <v>7.77</v>
      </c>
      <c r="O436">
        <v>14.73</v>
      </c>
    </row>
    <row r="437" spans="1:15">
      <c r="A437" t="s">
        <v>738</v>
      </c>
      <c r="B437">
        <v>43000</v>
      </c>
      <c r="C437">
        <v>179</v>
      </c>
      <c r="D437">
        <v>10</v>
      </c>
      <c r="E437">
        <v>3.57</v>
      </c>
      <c r="F437">
        <v>122.39</v>
      </c>
      <c r="G437">
        <v>24.81</v>
      </c>
      <c r="H437">
        <v>60.05</v>
      </c>
      <c r="I437">
        <v>3.69</v>
      </c>
      <c r="J437">
        <v>63.74</v>
      </c>
      <c r="K437">
        <v>210.95</v>
      </c>
      <c r="L437">
        <v>42.89</v>
      </c>
      <c r="M437">
        <v>22.23</v>
      </c>
      <c r="N437">
        <v>65.12</v>
      </c>
      <c r="O437">
        <v>276.08</v>
      </c>
    </row>
    <row r="438" spans="1:15">
      <c r="A438" t="s">
        <v>739</v>
      </c>
      <c r="B438">
        <v>50000</v>
      </c>
      <c r="C438">
        <v>42</v>
      </c>
      <c r="D438">
        <v>10</v>
      </c>
      <c r="E438">
        <v>0.84</v>
      </c>
      <c r="F438">
        <v>11.35</v>
      </c>
      <c r="G438">
        <v>5.83</v>
      </c>
      <c r="H438">
        <v>30.01</v>
      </c>
      <c r="I438">
        <v>0.86</v>
      </c>
      <c r="J438">
        <v>30.87</v>
      </c>
      <c r="K438">
        <v>48.07</v>
      </c>
      <c r="L438">
        <v>50.02</v>
      </c>
      <c r="M438">
        <v>5.23</v>
      </c>
      <c r="N438">
        <v>55.25</v>
      </c>
      <c r="O438">
        <v>103.32</v>
      </c>
    </row>
    <row r="439" spans="1:15">
      <c r="A439" t="s">
        <v>740</v>
      </c>
      <c r="B439">
        <v>6480</v>
      </c>
      <c r="C439">
        <v>15</v>
      </c>
      <c r="D439">
        <v>12</v>
      </c>
      <c r="E439">
        <v>0</v>
      </c>
      <c r="F439">
        <v>0.11</v>
      </c>
      <c r="G439">
        <v>7.0000000000000007E-2</v>
      </c>
      <c r="H439">
        <v>0.01</v>
      </c>
      <c r="I439">
        <v>0.01</v>
      </c>
      <c r="J439">
        <v>0.02</v>
      </c>
      <c r="K439">
        <v>0.2</v>
      </c>
      <c r="L439">
        <v>0.16</v>
      </c>
      <c r="M439">
        <v>0.09</v>
      </c>
      <c r="N439">
        <v>0.25</v>
      </c>
      <c r="O439">
        <v>0.47</v>
      </c>
    </row>
    <row r="440" spans="1:15">
      <c r="A440" t="s">
        <v>741</v>
      </c>
      <c r="B440">
        <v>2700</v>
      </c>
      <c r="C440">
        <v>100</v>
      </c>
      <c r="D440">
        <v>15</v>
      </c>
      <c r="E440">
        <v>0</v>
      </c>
      <c r="F440">
        <v>0.2</v>
      </c>
      <c r="G440">
        <v>0.08</v>
      </c>
      <c r="H440">
        <v>0</v>
      </c>
      <c r="I440">
        <v>0.01</v>
      </c>
      <c r="J440">
        <v>0.01</v>
      </c>
      <c r="K440">
        <v>0.3</v>
      </c>
      <c r="L440">
        <v>0.01</v>
      </c>
      <c r="M440">
        <v>0.11</v>
      </c>
      <c r="N440">
        <v>0.12</v>
      </c>
      <c r="O440">
        <v>0.43</v>
      </c>
    </row>
    <row r="441" spans="1:15">
      <c r="A441" t="s">
        <v>742</v>
      </c>
      <c r="B441">
        <v>2580</v>
      </c>
      <c r="C441">
        <v>65</v>
      </c>
      <c r="D441">
        <v>16</v>
      </c>
      <c r="E441">
        <v>1.29</v>
      </c>
      <c r="F441">
        <v>17.48</v>
      </c>
      <c r="G441">
        <v>8.99</v>
      </c>
      <c r="H441">
        <v>2.56</v>
      </c>
      <c r="I441">
        <v>1.33</v>
      </c>
      <c r="J441">
        <v>3.89</v>
      </c>
      <c r="K441">
        <v>30.38</v>
      </c>
      <c r="L441">
        <v>4.37</v>
      </c>
      <c r="M441">
        <v>8.0500000000000007</v>
      </c>
      <c r="N441">
        <v>12.42</v>
      </c>
      <c r="O441">
        <v>42.8</v>
      </c>
    </row>
    <row r="442" spans="1:15">
      <c r="A442" t="s">
        <v>743</v>
      </c>
      <c r="B442">
        <v>2580</v>
      </c>
      <c r="C442">
        <v>40</v>
      </c>
      <c r="D442">
        <v>16</v>
      </c>
      <c r="E442">
        <v>0.81</v>
      </c>
      <c r="F442">
        <v>10.92</v>
      </c>
      <c r="G442">
        <v>5.62</v>
      </c>
      <c r="H442">
        <v>1.56</v>
      </c>
      <c r="I442">
        <v>0.83</v>
      </c>
      <c r="J442">
        <v>2.39</v>
      </c>
      <c r="K442">
        <v>18.940000000000001</v>
      </c>
      <c r="L442">
        <v>4.43</v>
      </c>
      <c r="M442">
        <v>5.03</v>
      </c>
      <c r="N442">
        <v>9.4600000000000009</v>
      </c>
      <c r="O442">
        <v>28.42</v>
      </c>
    </row>
    <row r="443" spans="1:15">
      <c r="A443" t="s">
        <v>744</v>
      </c>
      <c r="B443">
        <v>2580</v>
      </c>
      <c r="C443">
        <v>54</v>
      </c>
      <c r="D443">
        <v>16</v>
      </c>
      <c r="E443">
        <v>1.08</v>
      </c>
      <c r="F443">
        <v>14.56</v>
      </c>
      <c r="G443">
        <v>7.49</v>
      </c>
      <c r="H443">
        <v>2.57</v>
      </c>
      <c r="I443">
        <v>1.1100000000000001</v>
      </c>
      <c r="J443">
        <v>3.68</v>
      </c>
      <c r="K443">
        <v>25.75</v>
      </c>
      <c r="L443">
        <v>4.38</v>
      </c>
      <c r="M443">
        <v>6.71</v>
      </c>
      <c r="N443">
        <v>11.09</v>
      </c>
      <c r="O443">
        <v>36.85</v>
      </c>
    </row>
    <row r="444" spans="1:15">
      <c r="A444" t="s">
        <v>745</v>
      </c>
      <c r="B444">
        <v>2580</v>
      </c>
      <c r="C444">
        <v>81</v>
      </c>
      <c r="D444">
        <v>16</v>
      </c>
      <c r="E444">
        <v>1.62</v>
      </c>
      <c r="F444">
        <v>21.85</v>
      </c>
      <c r="G444">
        <v>11.24</v>
      </c>
      <c r="H444">
        <v>2.57</v>
      </c>
      <c r="I444">
        <v>1.67</v>
      </c>
      <c r="J444">
        <v>4.24</v>
      </c>
      <c r="K444">
        <v>37.340000000000003</v>
      </c>
      <c r="L444">
        <v>4.38</v>
      </c>
      <c r="M444">
        <v>10.06</v>
      </c>
      <c r="N444">
        <v>14.44</v>
      </c>
      <c r="O444">
        <v>51.79</v>
      </c>
    </row>
    <row r="445" spans="1:15">
      <c r="A445" t="s">
        <v>746</v>
      </c>
      <c r="B445">
        <v>6270</v>
      </c>
      <c r="C445">
        <v>53</v>
      </c>
      <c r="D445">
        <v>18</v>
      </c>
      <c r="E445">
        <v>1.06</v>
      </c>
      <c r="F445">
        <v>14.28</v>
      </c>
      <c r="G445">
        <v>7.34</v>
      </c>
      <c r="H445">
        <v>6.25</v>
      </c>
      <c r="I445">
        <v>1.0900000000000001</v>
      </c>
      <c r="J445">
        <v>7.34</v>
      </c>
      <c r="K445">
        <v>28.98</v>
      </c>
      <c r="L445">
        <v>9.94</v>
      </c>
      <c r="M445">
        <v>6.58</v>
      </c>
      <c r="N445">
        <v>16.52</v>
      </c>
      <c r="O445">
        <v>45.52</v>
      </c>
    </row>
    <row r="446" spans="1:15">
      <c r="A446" t="s">
        <v>747</v>
      </c>
      <c r="B446">
        <v>7470</v>
      </c>
      <c r="C446">
        <v>20</v>
      </c>
      <c r="D446">
        <v>18</v>
      </c>
      <c r="E446">
        <v>0.4</v>
      </c>
      <c r="F446">
        <v>5.35</v>
      </c>
      <c r="G446">
        <v>2.75</v>
      </c>
      <c r="H446">
        <v>7.4</v>
      </c>
      <c r="I446">
        <v>0.41</v>
      </c>
      <c r="J446">
        <v>7.81</v>
      </c>
      <c r="K446">
        <v>15.93</v>
      </c>
      <c r="L446">
        <v>11.77</v>
      </c>
      <c r="M446">
        <v>2.46</v>
      </c>
      <c r="N446">
        <v>14.23</v>
      </c>
      <c r="O446">
        <v>30.17</v>
      </c>
    </row>
    <row r="447" spans="1:15">
      <c r="A447" t="s">
        <v>748</v>
      </c>
      <c r="B447">
        <v>16900</v>
      </c>
      <c r="C447">
        <v>11</v>
      </c>
      <c r="D447">
        <v>18</v>
      </c>
      <c r="E447">
        <v>0.23</v>
      </c>
      <c r="F447">
        <v>3.06</v>
      </c>
      <c r="G447">
        <v>1.57</v>
      </c>
      <c r="H447">
        <v>17.41</v>
      </c>
      <c r="I447">
        <v>0.23</v>
      </c>
      <c r="J447">
        <v>17.64</v>
      </c>
      <c r="K447">
        <v>22.28</v>
      </c>
      <c r="L447">
        <v>27.68</v>
      </c>
      <c r="M447">
        <v>1.41</v>
      </c>
      <c r="N447">
        <v>29.09</v>
      </c>
      <c r="O447">
        <v>51.37</v>
      </c>
    </row>
    <row r="448" spans="1:15">
      <c r="A448" t="s">
        <v>749</v>
      </c>
      <c r="B448">
        <v>7340</v>
      </c>
      <c r="C448">
        <v>53</v>
      </c>
      <c r="D448">
        <v>18</v>
      </c>
      <c r="E448">
        <v>1.06</v>
      </c>
      <c r="F448">
        <v>14.28</v>
      </c>
      <c r="G448">
        <v>7.34</v>
      </c>
      <c r="H448">
        <v>7.32</v>
      </c>
      <c r="I448">
        <v>1.0900000000000001</v>
      </c>
      <c r="J448">
        <v>8.41</v>
      </c>
      <c r="K448">
        <v>30.05</v>
      </c>
      <c r="L448">
        <v>11.64</v>
      </c>
      <c r="M448">
        <v>6.58</v>
      </c>
      <c r="N448">
        <v>18.22</v>
      </c>
      <c r="O448">
        <v>48.28</v>
      </c>
    </row>
    <row r="449" spans="1:15">
      <c r="A449" t="s">
        <v>750</v>
      </c>
      <c r="B449">
        <v>9995</v>
      </c>
      <c r="C449">
        <v>20</v>
      </c>
      <c r="D449">
        <v>18</v>
      </c>
      <c r="E449">
        <v>0.4</v>
      </c>
      <c r="F449">
        <v>5.35</v>
      </c>
      <c r="G449">
        <v>2.75</v>
      </c>
      <c r="H449">
        <v>9.91</v>
      </c>
      <c r="I449">
        <v>0.41</v>
      </c>
      <c r="J449">
        <v>10.32</v>
      </c>
      <c r="K449">
        <v>18.43</v>
      </c>
      <c r="L449">
        <v>15.75</v>
      </c>
      <c r="M449">
        <v>2.46</v>
      </c>
      <c r="N449">
        <v>18.21</v>
      </c>
      <c r="O449">
        <v>36.659999999999997</v>
      </c>
    </row>
    <row r="450" spans="1:15">
      <c r="A450" t="s">
        <v>751</v>
      </c>
      <c r="B450">
        <v>18500</v>
      </c>
      <c r="C450">
        <v>11</v>
      </c>
      <c r="D450">
        <v>18</v>
      </c>
      <c r="E450">
        <v>0.23</v>
      </c>
      <c r="F450">
        <v>3.06</v>
      </c>
      <c r="G450">
        <v>1.57</v>
      </c>
      <c r="H450">
        <v>19.05</v>
      </c>
      <c r="I450">
        <v>0.23</v>
      </c>
      <c r="J450">
        <v>19.28</v>
      </c>
      <c r="K450">
        <v>23.93</v>
      </c>
      <c r="L450">
        <v>30.3</v>
      </c>
      <c r="M450">
        <v>1.41</v>
      </c>
      <c r="N450">
        <v>31.71</v>
      </c>
      <c r="O450">
        <v>55.64</v>
      </c>
    </row>
    <row r="451" spans="1:15">
      <c r="A451" t="s">
        <v>752</v>
      </c>
      <c r="B451">
        <v>7340</v>
      </c>
      <c r="C451">
        <v>40</v>
      </c>
      <c r="D451">
        <v>18</v>
      </c>
      <c r="E451">
        <v>0.79</v>
      </c>
      <c r="F451">
        <v>10.71</v>
      </c>
      <c r="G451">
        <v>5.51</v>
      </c>
      <c r="H451">
        <v>7.27</v>
      </c>
      <c r="I451">
        <v>0.82</v>
      </c>
      <c r="J451">
        <v>8.09</v>
      </c>
      <c r="K451">
        <v>24.32</v>
      </c>
      <c r="L451">
        <v>11.57</v>
      </c>
      <c r="M451">
        <v>4.93</v>
      </c>
      <c r="N451">
        <v>16.5</v>
      </c>
      <c r="O451">
        <v>40.83</v>
      </c>
    </row>
    <row r="452" spans="1:15">
      <c r="A452" t="s">
        <v>753</v>
      </c>
      <c r="B452">
        <v>7340</v>
      </c>
      <c r="C452">
        <v>32</v>
      </c>
      <c r="D452">
        <v>18</v>
      </c>
      <c r="E452">
        <v>0.63</v>
      </c>
      <c r="F452">
        <v>8.57</v>
      </c>
      <c r="G452">
        <v>4.4000000000000004</v>
      </c>
      <c r="H452">
        <v>7.27</v>
      </c>
      <c r="I452">
        <v>0.65</v>
      </c>
      <c r="J452">
        <v>7.92</v>
      </c>
      <c r="K452">
        <v>20.91</v>
      </c>
      <c r="L452">
        <v>11.57</v>
      </c>
      <c r="M452">
        <v>3.95</v>
      </c>
      <c r="N452">
        <v>15.52</v>
      </c>
      <c r="O452">
        <v>36.44</v>
      </c>
    </row>
    <row r="453" spans="1:15">
      <c r="A453" t="s">
        <v>754</v>
      </c>
      <c r="B453">
        <v>7340</v>
      </c>
      <c r="C453">
        <v>26</v>
      </c>
      <c r="D453">
        <v>18</v>
      </c>
      <c r="E453">
        <v>0.53</v>
      </c>
      <c r="F453">
        <v>7.14</v>
      </c>
      <c r="G453">
        <v>3.67</v>
      </c>
      <c r="H453">
        <v>7.46</v>
      </c>
      <c r="I453">
        <v>0.54</v>
      </c>
      <c r="J453">
        <v>8</v>
      </c>
      <c r="K453">
        <v>18.829999999999998</v>
      </c>
      <c r="L453">
        <v>11.86</v>
      </c>
      <c r="M453">
        <v>3.29</v>
      </c>
      <c r="N453">
        <v>15.15</v>
      </c>
      <c r="O453">
        <v>33.99</v>
      </c>
    </row>
    <row r="454" spans="1:15">
      <c r="A454" t="s">
        <v>755</v>
      </c>
      <c r="B454">
        <v>7340</v>
      </c>
      <c r="C454">
        <v>20</v>
      </c>
      <c r="D454">
        <v>18</v>
      </c>
      <c r="E454">
        <v>0.4</v>
      </c>
      <c r="F454">
        <v>5.35</v>
      </c>
      <c r="G454">
        <v>2.75</v>
      </c>
      <c r="H454">
        <v>7.27</v>
      </c>
      <c r="I454">
        <v>0.41</v>
      </c>
      <c r="J454">
        <v>7.68</v>
      </c>
      <c r="K454">
        <v>15.8</v>
      </c>
      <c r="L454">
        <v>11.57</v>
      </c>
      <c r="M454">
        <v>2.46</v>
      </c>
      <c r="N454">
        <v>14.03</v>
      </c>
      <c r="O454">
        <v>29.84</v>
      </c>
    </row>
    <row r="455" spans="1:15">
      <c r="A455" t="s">
        <v>756</v>
      </c>
      <c r="B455">
        <v>2560</v>
      </c>
      <c r="C455">
        <v>129</v>
      </c>
      <c r="D455">
        <v>17</v>
      </c>
      <c r="E455">
        <v>2.58</v>
      </c>
      <c r="F455">
        <v>115.11</v>
      </c>
      <c r="G455">
        <v>17.91</v>
      </c>
      <c r="H455">
        <v>2.5499999999999998</v>
      </c>
      <c r="I455">
        <v>2.66</v>
      </c>
      <c r="J455">
        <v>5.21</v>
      </c>
      <c r="K455">
        <v>138.25</v>
      </c>
      <c r="L455">
        <v>4.1399999999999997</v>
      </c>
      <c r="M455">
        <v>16.04</v>
      </c>
      <c r="N455">
        <v>20.18</v>
      </c>
      <c r="O455">
        <v>158.44</v>
      </c>
    </row>
    <row r="456" spans="1:15">
      <c r="A456" t="s">
        <v>757</v>
      </c>
      <c r="B456">
        <v>5550</v>
      </c>
      <c r="C456">
        <v>129</v>
      </c>
      <c r="D456">
        <v>17</v>
      </c>
      <c r="E456">
        <v>1.29</v>
      </c>
      <c r="F456">
        <v>84.31</v>
      </c>
      <c r="G456">
        <v>8.9499999999999993</v>
      </c>
      <c r="H456">
        <v>2.77</v>
      </c>
      <c r="I456">
        <v>1.33</v>
      </c>
      <c r="J456">
        <v>4.0999999999999996</v>
      </c>
      <c r="K456">
        <v>97.38</v>
      </c>
      <c r="L456">
        <v>4.4800000000000004</v>
      </c>
      <c r="M456">
        <v>8.02</v>
      </c>
      <c r="N456">
        <v>12.5</v>
      </c>
      <c r="O456">
        <v>109.89</v>
      </c>
    </row>
    <row r="457" spans="1:15">
      <c r="A457" t="s">
        <v>758</v>
      </c>
      <c r="B457">
        <v>2560</v>
      </c>
      <c r="C457">
        <v>64</v>
      </c>
      <c r="D457">
        <v>17</v>
      </c>
      <c r="E457">
        <v>0.65</v>
      </c>
      <c r="F457">
        <v>28.8</v>
      </c>
      <c r="G457">
        <v>4.4800000000000004</v>
      </c>
      <c r="H457">
        <v>1.29</v>
      </c>
      <c r="I457">
        <v>0.66</v>
      </c>
      <c r="J457">
        <v>1.95</v>
      </c>
      <c r="K457">
        <v>35.24</v>
      </c>
      <c r="L457">
        <v>2.08</v>
      </c>
      <c r="M457">
        <v>4.01</v>
      </c>
      <c r="N457">
        <v>6.09</v>
      </c>
      <c r="O457">
        <v>41.35</v>
      </c>
    </row>
    <row r="458" spans="1:15">
      <c r="A458" t="s">
        <v>759</v>
      </c>
      <c r="B458">
        <v>5550</v>
      </c>
      <c r="C458">
        <v>64</v>
      </c>
      <c r="D458">
        <v>17</v>
      </c>
      <c r="E458">
        <v>0.64</v>
      </c>
      <c r="F458">
        <v>42.15</v>
      </c>
      <c r="G458">
        <v>4.47</v>
      </c>
      <c r="H458">
        <v>2.79</v>
      </c>
      <c r="I458">
        <v>0.66</v>
      </c>
      <c r="J458">
        <v>3.45</v>
      </c>
      <c r="K458">
        <v>50.09</v>
      </c>
      <c r="L458">
        <v>4.5199999999999996</v>
      </c>
      <c r="M458">
        <v>4.01</v>
      </c>
      <c r="N458">
        <v>8.5299999999999994</v>
      </c>
      <c r="O458">
        <v>58.63</v>
      </c>
    </row>
    <row r="459" spans="1:15">
      <c r="A459" t="s">
        <v>760</v>
      </c>
      <c r="B459">
        <v>2560</v>
      </c>
      <c r="C459">
        <v>103</v>
      </c>
      <c r="D459">
        <v>17</v>
      </c>
      <c r="E459">
        <v>2.06</v>
      </c>
      <c r="F459">
        <v>92.09</v>
      </c>
      <c r="G459">
        <v>14.33</v>
      </c>
      <c r="H459">
        <v>2.56</v>
      </c>
      <c r="I459">
        <v>2.13</v>
      </c>
      <c r="J459">
        <v>4.6900000000000004</v>
      </c>
      <c r="K459">
        <v>111.11</v>
      </c>
      <c r="L459">
        <v>4.1500000000000004</v>
      </c>
      <c r="M459">
        <v>12.83</v>
      </c>
      <c r="N459">
        <v>16.98</v>
      </c>
      <c r="O459">
        <v>128.1</v>
      </c>
    </row>
    <row r="460" spans="1:15">
      <c r="A460" t="s">
        <v>761</v>
      </c>
      <c r="B460">
        <v>5550</v>
      </c>
      <c r="C460">
        <v>103</v>
      </c>
      <c r="D460">
        <v>17</v>
      </c>
      <c r="E460">
        <v>1.03</v>
      </c>
      <c r="F460">
        <v>67.45</v>
      </c>
      <c r="G460">
        <v>7.16</v>
      </c>
      <c r="H460">
        <v>2.77</v>
      </c>
      <c r="I460">
        <v>1.06</v>
      </c>
      <c r="J460">
        <v>3.83</v>
      </c>
      <c r="K460">
        <v>78.459999999999994</v>
      </c>
      <c r="L460">
        <v>4.49</v>
      </c>
      <c r="M460">
        <v>6.41</v>
      </c>
      <c r="N460">
        <v>10.9</v>
      </c>
      <c r="O460">
        <v>89.38</v>
      </c>
    </row>
    <row r="461" spans="1:15">
      <c r="A461" t="s">
        <v>762</v>
      </c>
      <c r="B461">
        <v>2560</v>
      </c>
      <c r="C461">
        <v>86</v>
      </c>
      <c r="D461">
        <v>17</v>
      </c>
      <c r="E461">
        <v>1.72</v>
      </c>
      <c r="F461">
        <v>76.739999999999995</v>
      </c>
      <c r="G461">
        <v>11.94</v>
      </c>
      <c r="H461">
        <v>2.5499999999999998</v>
      </c>
      <c r="I461">
        <v>1.77</v>
      </c>
      <c r="J461">
        <v>4.32</v>
      </c>
      <c r="K461">
        <v>93.02</v>
      </c>
      <c r="L461">
        <v>4.1399999999999997</v>
      </c>
      <c r="M461">
        <v>10.69</v>
      </c>
      <c r="N461">
        <v>14.83</v>
      </c>
      <c r="O461">
        <v>107.86</v>
      </c>
    </row>
    <row r="462" spans="1:15">
      <c r="A462" t="s">
        <v>763</v>
      </c>
      <c r="B462">
        <v>5550</v>
      </c>
      <c r="C462">
        <v>86</v>
      </c>
      <c r="D462">
        <v>17</v>
      </c>
      <c r="E462">
        <v>0.86</v>
      </c>
      <c r="F462">
        <v>56.21</v>
      </c>
      <c r="G462">
        <v>5.97</v>
      </c>
      <c r="H462">
        <v>2.77</v>
      </c>
      <c r="I462">
        <v>0.88</v>
      </c>
      <c r="J462">
        <v>3.65</v>
      </c>
      <c r="K462">
        <v>65.84</v>
      </c>
      <c r="L462">
        <v>4.4800000000000004</v>
      </c>
      <c r="M462">
        <v>5.34</v>
      </c>
      <c r="N462">
        <v>9.82</v>
      </c>
      <c r="O462">
        <v>75.680000000000007</v>
      </c>
    </row>
    <row r="463" spans="1:15">
      <c r="A463" t="s">
        <v>764</v>
      </c>
      <c r="B463">
        <v>5550</v>
      </c>
      <c r="C463">
        <v>74</v>
      </c>
      <c r="D463">
        <v>17</v>
      </c>
      <c r="E463">
        <v>1.47</v>
      </c>
      <c r="F463">
        <v>96.36</v>
      </c>
      <c r="G463">
        <v>10.23</v>
      </c>
      <c r="H463">
        <v>5.52</v>
      </c>
      <c r="I463">
        <v>1.52</v>
      </c>
      <c r="J463">
        <v>7.04</v>
      </c>
      <c r="K463">
        <v>113.64</v>
      </c>
      <c r="L463">
        <v>8.94</v>
      </c>
      <c r="M463">
        <v>9.17</v>
      </c>
      <c r="N463">
        <v>18.11</v>
      </c>
      <c r="O463">
        <v>131.76</v>
      </c>
    </row>
    <row r="464" spans="1:15">
      <c r="A464" t="s">
        <v>765</v>
      </c>
      <c r="B464">
        <v>5090</v>
      </c>
      <c r="C464">
        <v>129</v>
      </c>
      <c r="D464">
        <v>17</v>
      </c>
      <c r="E464">
        <v>2.58</v>
      </c>
      <c r="F464">
        <v>61.59</v>
      </c>
      <c r="G464">
        <v>17.91</v>
      </c>
      <c r="H464">
        <v>5.08</v>
      </c>
      <c r="I464">
        <v>2.66</v>
      </c>
      <c r="J464">
        <v>7.74</v>
      </c>
      <c r="K464">
        <v>87.25</v>
      </c>
      <c r="L464">
        <v>8.23</v>
      </c>
      <c r="M464">
        <v>16.04</v>
      </c>
      <c r="N464">
        <v>24.27</v>
      </c>
      <c r="O464">
        <v>111.54</v>
      </c>
    </row>
    <row r="465" spans="1:15">
      <c r="A465" t="s">
        <v>766</v>
      </c>
      <c r="B465">
        <v>8140</v>
      </c>
      <c r="C465">
        <v>129</v>
      </c>
      <c r="D465">
        <v>17</v>
      </c>
      <c r="E465">
        <v>1.59</v>
      </c>
      <c r="F465">
        <v>37.9</v>
      </c>
      <c r="G465">
        <v>11.02</v>
      </c>
      <c r="H465">
        <v>5</v>
      </c>
      <c r="I465">
        <v>1.64</v>
      </c>
      <c r="J465">
        <v>6.64</v>
      </c>
      <c r="K465">
        <v>55.57</v>
      </c>
      <c r="L465">
        <v>8.1</v>
      </c>
      <c r="M465">
        <v>9.8699999999999992</v>
      </c>
      <c r="N465">
        <v>17.97</v>
      </c>
      <c r="O465">
        <v>73.55</v>
      </c>
    </row>
    <row r="466" spans="1:15">
      <c r="A466" t="s">
        <v>767</v>
      </c>
      <c r="B466">
        <v>2820</v>
      </c>
      <c r="C466">
        <v>31</v>
      </c>
      <c r="D466">
        <v>19</v>
      </c>
      <c r="E466">
        <v>1.59</v>
      </c>
      <c r="F466">
        <v>70.83</v>
      </c>
      <c r="G466">
        <v>11.02</v>
      </c>
      <c r="H466">
        <v>0.15</v>
      </c>
      <c r="I466">
        <v>1.64</v>
      </c>
      <c r="J466">
        <v>1.79</v>
      </c>
      <c r="K466">
        <v>83.65</v>
      </c>
      <c r="L466">
        <v>11.13</v>
      </c>
      <c r="M466">
        <v>9.8699999999999992</v>
      </c>
      <c r="N466">
        <v>21</v>
      </c>
      <c r="O466">
        <v>104.67</v>
      </c>
    </row>
    <row r="467" spans="1:15">
      <c r="A467" t="s">
        <v>768</v>
      </c>
      <c r="B467">
        <v>13900</v>
      </c>
      <c r="C467">
        <v>300</v>
      </c>
      <c r="D467">
        <v>19</v>
      </c>
      <c r="E467">
        <v>0.69</v>
      </c>
      <c r="F467">
        <v>73.510000000000005</v>
      </c>
      <c r="G467">
        <v>4.7699999999999996</v>
      </c>
      <c r="H467">
        <v>0.03</v>
      </c>
      <c r="I467">
        <v>0.71</v>
      </c>
      <c r="J467">
        <v>0.74</v>
      </c>
      <c r="K467">
        <v>79.03</v>
      </c>
      <c r="L467">
        <v>2.4500000000000002</v>
      </c>
      <c r="M467">
        <v>4.2699999999999996</v>
      </c>
      <c r="N467">
        <v>6.72</v>
      </c>
      <c r="O467">
        <v>85.77</v>
      </c>
    </row>
    <row r="468" spans="1:15">
      <c r="A468" t="s">
        <v>769</v>
      </c>
      <c r="B468">
        <v>17400</v>
      </c>
      <c r="C468">
        <v>34</v>
      </c>
      <c r="D468">
        <v>17</v>
      </c>
      <c r="E468">
        <v>0.69</v>
      </c>
      <c r="F468">
        <v>73.510000000000005</v>
      </c>
      <c r="G468">
        <v>4.7699999999999996</v>
      </c>
      <c r="H468">
        <v>0.41</v>
      </c>
      <c r="I468">
        <v>0.71</v>
      </c>
      <c r="J468">
        <v>1.1200000000000001</v>
      </c>
      <c r="K468">
        <v>79.41</v>
      </c>
      <c r="L468">
        <v>28.34</v>
      </c>
      <c r="M468">
        <v>4.2699999999999996</v>
      </c>
      <c r="N468">
        <v>32.61</v>
      </c>
      <c r="O468">
        <v>112.04</v>
      </c>
    </row>
    <row r="469" spans="1:15">
      <c r="A469" t="s">
        <v>770</v>
      </c>
      <c r="B469">
        <v>150000</v>
      </c>
      <c r="C469">
        <v>300</v>
      </c>
      <c r="D469">
        <v>10</v>
      </c>
      <c r="F469">
        <v>3.93</v>
      </c>
      <c r="G469">
        <v>7.2</v>
      </c>
      <c r="J469">
        <v>18.5</v>
      </c>
      <c r="N469">
        <v>52.02</v>
      </c>
    </row>
    <row r="470" spans="1:15">
      <c r="A470" t="s">
        <v>771</v>
      </c>
      <c r="B470">
        <v>7470</v>
      </c>
      <c r="C470">
        <v>300</v>
      </c>
      <c r="D470">
        <v>12</v>
      </c>
      <c r="E470">
        <v>0.12</v>
      </c>
      <c r="F470">
        <v>2.23</v>
      </c>
      <c r="G470">
        <v>2.86</v>
      </c>
      <c r="H470">
        <v>0.21</v>
      </c>
      <c r="I470">
        <v>0.52</v>
      </c>
      <c r="J470">
        <v>0.73</v>
      </c>
      <c r="K470">
        <v>5.84</v>
      </c>
      <c r="L470">
        <v>0.38</v>
      </c>
      <c r="M470">
        <v>3.94</v>
      </c>
      <c r="N470">
        <v>4.32</v>
      </c>
      <c r="O470">
        <v>10.16</v>
      </c>
    </row>
    <row r="471" spans="1:15">
      <c r="A471" t="s">
        <v>772</v>
      </c>
      <c r="B471">
        <v>13500</v>
      </c>
      <c r="C471">
        <v>300</v>
      </c>
      <c r="D471">
        <v>12</v>
      </c>
      <c r="E471">
        <v>7.0000000000000007E-2</v>
      </c>
      <c r="F471">
        <v>1.33</v>
      </c>
      <c r="G471">
        <v>1.98</v>
      </c>
      <c r="H471">
        <v>0.23</v>
      </c>
      <c r="I471">
        <v>0.39</v>
      </c>
      <c r="J471">
        <v>0.62</v>
      </c>
      <c r="K471">
        <v>3.95</v>
      </c>
      <c r="L471">
        <v>0.41</v>
      </c>
      <c r="M471">
        <v>2.98</v>
      </c>
      <c r="N471">
        <v>3.39</v>
      </c>
      <c r="O471">
        <v>7.36</v>
      </c>
    </row>
    <row r="472" spans="1:15">
      <c r="A472" t="s">
        <v>773</v>
      </c>
      <c r="B472">
        <v>21100</v>
      </c>
      <c r="C472">
        <v>300</v>
      </c>
      <c r="D472">
        <v>12</v>
      </c>
      <c r="E472">
        <v>0.05</v>
      </c>
      <c r="F472">
        <v>0.89</v>
      </c>
      <c r="G472">
        <v>1.49</v>
      </c>
      <c r="H472">
        <v>0.24</v>
      </c>
      <c r="I472">
        <v>0.31</v>
      </c>
      <c r="J472">
        <v>0.55000000000000004</v>
      </c>
      <c r="K472">
        <v>2.95</v>
      </c>
      <c r="L472">
        <v>0.43</v>
      </c>
      <c r="M472">
        <v>2.41</v>
      </c>
      <c r="N472">
        <v>2.84</v>
      </c>
      <c r="O472">
        <v>5.8</v>
      </c>
    </row>
    <row r="473" spans="1:15">
      <c r="A473" t="s">
        <v>774</v>
      </c>
      <c r="B473">
        <v>27500</v>
      </c>
      <c r="C473">
        <v>300</v>
      </c>
      <c r="D473">
        <v>12</v>
      </c>
      <c r="E473">
        <v>0.04</v>
      </c>
      <c r="F473">
        <v>0.7</v>
      </c>
      <c r="G473">
        <v>1.56</v>
      </c>
      <c r="H473">
        <v>0.25</v>
      </c>
      <c r="I473">
        <v>0.37</v>
      </c>
      <c r="J473">
        <v>0.62</v>
      </c>
      <c r="K473">
        <v>2.9</v>
      </c>
      <c r="L473">
        <v>0.44</v>
      </c>
      <c r="M473">
        <v>2.93</v>
      </c>
      <c r="N473">
        <v>3.37</v>
      </c>
      <c r="O473">
        <v>6.28</v>
      </c>
    </row>
    <row r="474" spans="1:15">
      <c r="A474" t="s">
        <v>775</v>
      </c>
      <c r="B474">
        <v>15900</v>
      </c>
      <c r="C474">
        <v>300</v>
      </c>
      <c r="D474">
        <v>12</v>
      </c>
      <c r="E474">
        <v>7.0000000000000007E-2</v>
      </c>
      <c r="F474">
        <v>1.33</v>
      </c>
      <c r="G474">
        <v>0.66</v>
      </c>
      <c r="H474">
        <v>0.28000000000000003</v>
      </c>
      <c r="I474">
        <v>0.06</v>
      </c>
      <c r="J474">
        <v>0.34</v>
      </c>
      <c r="K474">
        <v>2.34</v>
      </c>
      <c r="L474">
        <v>0.48</v>
      </c>
      <c r="M474">
        <v>0.49</v>
      </c>
      <c r="N474">
        <v>0.97</v>
      </c>
      <c r="O474">
        <v>3.32</v>
      </c>
    </row>
    <row r="475" spans="1:15">
      <c r="A475" t="s">
        <v>776</v>
      </c>
      <c r="B475">
        <v>23700</v>
      </c>
      <c r="C475">
        <v>300</v>
      </c>
      <c r="D475">
        <v>12</v>
      </c>
      <c r="E475">
        <v>0.05</v>
      </c>
      <c r="F475">
        <v>0.83</v>
      </c>
      <c r="G475">
        <v>1.85</v>
      </c>
      <c r="H475">
        <v>0.26</v>
      </c>
      <c r="I475">
        <v>0.45</v>
      </c>
      <c r="J475">
        <v>0.71</v>
      </c>
      <c r="K475">
        <v>3.4</v>
      </c>
      <c r="L475">
        <v>0.45</v>
      </c>
      <c r="M475">
        <v>3.48</v>
      </c>
      <c r="N475">
        <v>3.93</v>
      </c>
      <c r="O475">
        <v>7.34</v>
      </c>
    </row>
    <row r="476" spans="1:15">
      <c r="A476" t="s">
        <v>777</v>
      </c>
      <c r="B476">
        <v>20200</v>
      </c>
      <c r="C476">
        <v>185</v>
      </c>
      <c r="D476">
        <v>10</v>
      </c>
      <c r="E476">
        <v>0.1</v>
      </c>
      <c r="F476">
        <v>1.76</v>
      </c>
      <c r="G476">
        <v>2.6</v>
      </c>
      <c r="H476">
        <v>1.6</v>
      </c>
      <c r="I476">
        <v>0.42</v>
      </c>
      <c r="J476">
        <v>2.02</v>
      </c>
      <c r="K476">
        <v>6.4</v>
      </c>
      <c r="L476">
        <v>1.41</v>
      </c>
      <c r="M476">
        <v>3.15</v>
      </c>
      <c r="N476">
        <v>4.5599999999999996</v>
      </c>
      <c r="O476">
        <v>10.97</v>
      </c>
    </row>
    <row r="477" spans="1:15">
      <c r="A477" t="s">
        <v>778</v>
      </c>
      <c r="B477">
        <v>4690</v>
      </c>
      <c r="C477">
        <v>185</v>
      </c>
      <c r="D477">
        <v>10</v>
      </c>
      <c r="E477">
        <v>0.17</v>
      </c>
      <c r="F477">
        <v>2.2799999999999998</v>
      </c>
      <c r="G477">
        <v>1.17</v>
      </c>
      <c r="H477">
        <v>0.64</v>
      </c>
      <c r="I477">
        <v>0.17</v>
      </c>
      <c r="J477">
        <v>0.81</v>
      </c>
      <c r="K477">
        <v>4.28</v>
      </c>
      <c r="L477">
        <v>0.45</v>
      </c>
      <c r="M477">
        <v>1.05</v>
      </c>
      <c r="N477">
        <v>1.5</v>
      </c>
      <c r="O477">
        <v>5.79</v>
      </c>
    </row>
    <row r="478" spans="1:15">
      <c r="A478" t="s">
        <v>779</v>
      </c>
      <c r="B478">
        <v>6580</v>
      </c>
      <c r="C478">
        <v>185</v>
      </c>
      <c r="D478">
        <v>10</v>
      </c>
      <c r="E478">
        <v>0.17</v>
      </c>
      <c r="F478">
        <v>3.02</v>
      </c>
      <c r="G478">
        <v>3.87</v>
      </c>
      <c r="H478">
        <v>0.89</v>
      </c>
      <c r="I478">
        <v>0.89</v>
      </c>
      <c r="J478">
        <v>1.78</v>
      </c>
      <c r="K478">
        <v>8.69</v>
      </c>
      <c r="L478">
        <v>0.79</v>
      </c>
      <c r="M478">
        <v>6.73</v>
      </c>
      <c r="N478">
        <v>7.52</v>
      </c>
      <c r="O478">
        <v>16.21</v>
      </c>
    </row>
    <row r="479" spans="1:15">
      <c r="A479" t="s">
        <v>780</v>
      </c>
      <c r="B479">
        <v>27300</v>
      </c>
      <c r="C479">
        <v>185</v>
      </c>
      <c r="D479">
        <v>10</v>
      </c>
      <c r="E479">
        <v>0.08</v>
      </c>
      <c r="F479">
        <v>1.4</v>
      </c>
      <c r="G479">
        <v>2.08</v>
      </c>
      <c r="H479">
        <v>1.73</v>
      </c>
      <c r="I479">
        <v>0.41</v>
      </c>
      <c r="J479">
        <v>2.14</v>
      </c>
      <c r="K479">
        <v>5.65</v>
      </c>
      <c r="L479">
        <v>1.53</v>
      </c>
      <c r="M479">
        <v>3.14</v>
      </c>
      <c r="N479">
        <v>4.67</v>
      </c>
      <c r="O479">
        <v>10.33</v>
      </c>
    </row>
    <row r="480" spans="1:15">
      <c r="A480" t="s">
        <v>781</v>
      </c>
      <c r="B480">
        <v>40500</v>
      </c>
      <c r="C480">
        <v>185</v>
      </c>
      <c r="D480">
        <v>10</v>
      </c>
      <c r="E480">
        <v>0.06</v>
      </c>
      <c r="F480">
        <v>1.05</v>
      </c>
      <c r="G480">
        <v>1.56</v>
      </c>
      <c r="H480">
        <v>1.93</v>
      </c>
      <c r="I480">
        <v>0.31</v>
      </c>
      <c r="J480">
        <v>2.2400000000000002</v>
      </c>
      <c r="K480">
        <v>4.87</v>
      </c>
      <c r="L480">
        <v>1.7</v>
      </c>
      <c r="M480">
        <v>2.35</v>
      </c>
      <c r="N480">
        <v>4.05</v>
      </c>
      <c r="O480">
        <v>8.93</v>
      </c>
    </row>
    <row r="481" spans="1:15">
      <c r="A481" t="s">
        <v>782</v>
      </c>
      <c r="B481">
        <v>2130</v>
      </c>
      <c r="C481">
        <v>49</v>
      </c>
      <c r="D481">
        <v>18</v>
      </c>
      <c r="E481">
        <v>0.97</v>
      </c>
      <c r="F481">
        <v>13.11</v>
      </c>
      <c r="G481">
        <v>6.74</v>
      </c>
      <c r="H481">
        <v>2.95</v>
      </c>
      <c r="I481">
        <v>1</v>
      </c>
      <c r="J481">
        <v>3.95</v>
      </c>
      <c r="K481">
        <v>23.81</v>
      </c>
      <c r="L481">
        <v>3.33</v>
      </c>
      <c r="M481">
        <v>6.04</v>
      </c>
      <c r="N481">
        <v>9.3699999999999992</v>
      </c>
      <c r="O481">
        <v>33.19</v>
      </c>
    </row>
    <row r="482" spans="1:15">
      <c r="A482" t="s">
        <v>783</v>
      </c>
      <c r="B482">
        <v>37600</v>
      </c>
      <c r="C482">
        <v>100</v>
      </c>
      <c r="D482">
        <v>10</v>
      </c>
      <c r="E482">
        <v>0.06</v>
      </c>
      <c r="F482">
        <v>1.42</v>
      </c>
      <c r="G482">
        <v>2.13</v>
      </c>
      <c r="H482">
        <v>0.59</v>
      </c>
      <c r="I482">
        <v>0.48</v>
      </c>
      <c r="J482">
        <v>1.07</v>
      </c>
      <c r="K482">
        <v>4.6399999999999997</v>
      </c>
      <c r="L482">
        <v>3.15</v>
      </c>
      <c r="M482">
        <v>3.77</v>
      </c>
      <c r="N482">
        <v>6.92</v>
      </c>
      <c r="O482">
        <v>11.57</v>
      </c>
    </row>
    <row r="483" spans="1:15">
      <c r="A483" t="s">
        <v>784</v>
      </c>
      <c r="B483">
        <v>49800</v>
      </c>
      <c r="C483">
        <v>100</v>
      </c>
      <c r="D483">
        <v>10</v>
      </c>
      <c r="E483">
        <v>0.04</v>
      </c>
      <c r="F483">
        <v>0.97</v>
      </c>
      <c r="G483">
        <v>1.72</v>
      </c>
      <c r="H483">
        <v>0.54</v>
      </c>
      <c r="I483">
        <v>0.41</v>
      </c>
      <c r="J483">
        <v>0.95</v>
      </c>
      <c r="K483">
        <v>3.66</v>
      </c>
      <c r="L483">
        <v>2.85</v>
      </c>
      <c r="M483">
        <v>3.24</v>
      </c>
      <c r="N483">
        <v>6.09</v>
      </c>
      <c r="O483">
        <v>9.76</v>
      </c>
    </row>
    <row r="484" spans="1:15">
      <c r="A484" t="s">
        <v>785</v>
      </c>
      <c r="B484">
        <v>18700</v>
      </c>
      <c r="C484">
        <v>100</v>
      </c>
      <c r="D484">
        <v>10</v>
      </c>
      <c r="E484">
        <v>0.13</v>
      </c>
      <c r="F484">
        <v>2.85</v>
      </c>
      <c r="G484">
        <v>2.92</v>
      </c>
      <c r="H484">
        <v>0.59</v>
      </c>
      <c r="I484">
        <v>0.53</v>
      </c>
      <c r="J484">
        <v>1.1200000000000001</v>
      </c>
      <c r="K484">
        <v>6.9</v>
      </c>
      <c r="L484">
        <v>3.13</v>
      </c>
      <c r="M484">
        <v>4.0199999999999996</v>
      </c>
      <c r="N484">
        <v>7.15</v>
      </c>
      <c r="O484">
        <v>14.06</v>
      </c>
    </row>
    <row r="485" spans="1:15">
      <c r="A485" t="s">
        <v>786</v>
      </c>
      <c r="B485">
        <v>26900</v>
      </c>
      <c r="C485">
        <v>100</v>
      </c>
      <c r="D485">
        <v>10</v>
      </c>
      <c r="E485">
        <v>0.08</v>
      </c>
      <c r="F485">
        <v>1.76</v>
      </c>
      <c r="G485">
        <v>2.36</v>
      </c>
      <c r="H485">
        <v>0.52</v>
      </c>
      <c r="I485">
        <v>0.28999999999999998</v>
      </c>
      <c r="J485">
        <v>0.81</v>
      </c>
      <c r="K485">
        <v>4.95</v>
      </c>
      <c r="L485">
        <v>2.79</v>
      </c>
      <c r="M485">
        <v>2.25</v>
      </c>
      <c r="N485">
        <v>5.04</v>
      </c>
      <c r="O485">
        <v>10</v>
      </c>
    </row>
    <row r="486" spans="1:15">
      <c r="A486" t="s">
        <v>787</v>
      </c>
      <c r="B486">
        <v>29300</v>
      </c>
      <c r="C486">
        <v>100</v>
      </c>
      <c r="D486">
        <v>10</v>
      </c>
      <c r="E486">
        <v>0.03</v>
      </c>
      <c r="F486">
        <v>0.59</v>
      </c>
      <c r="G486">
        <v>0.89</v>
      </c>
      <c r="H486">
        <v>0.19</v>
      </c>
      <c r="I486">
        <v>0.2</v>
      </c>
      <c r="J486">
        <v>0.39</v>
      </c>
      <c r="K486">
        <v>1.89</v>
      </c>
      <c r="L486">
        <v>1.03</v>
      </c>
      <c r="M486">
        <v>1.58</v>
      </c>
      <c r="N486">
        <v>2.61</v>
      </c>
      <c r="O486">
        <v>4.5</v>
      </c>
    </row>
    <row r="487" spans="1:15">
      <c r="A487" t="s">
        <v>788</v>
      </c>
      <c r="B487">
        <v>31900</v>
      </c>
      <c r="C487">
        <v>100</v>
      </c>
      <c r="D487">
        <v>10</v>
      </c>
      <c r="E487">
        <v>0.06</v>
      </c>
      <c r="F487">
        <v>1.07</v>
      </c>
      <c r="G487">
        <v>2.37</v>
      </c>
      <c r="H487">
        <v>0.47</v>
      </c>
      <c r="I487">
        <v>0.56999999999999995</v>
      </c>
      <c r="J487">
        <v>1.04</v>
      </c>
      <c r="K487">
        <v>4.5</v>
      </c>
      <c r="L487">
        <v>2.5099999999999998</v>
      </c>
      <c r="M487">
        <v>4.46</v>
      </c>
      <c r="N487">
        <v>6.97</v>
      </c>
      <c r="O487">
        <v>11.48</v>
      </c>
    </row>
    <row r="488" spans="1:15">
      <c r="A488" t="s">
        <v>789</v>
      </c>
      <c r="B488">
        <v>40100</v>
      </c>
      <c r="C488">
        <v>100</v>
      </c>
      <c r="D488">
        <v>10</v>
      </c>
      <c r="E488">
        <v>0.04</v>
      </c>
      <c r="F488">
        <v>0.73</v>
      </c>
      <c r="G488">
        <v>1.62</v>
      </c>
      <c r="H488">
        <v>0.4</v>
      </c>
      <c r="I488">
        <v>0.39</v>
      </c>
      <c r="J488">
        <v>0.79</v>
      </c>
      <c r="K488">
        <v>3.16</v>
      </c>
      <c r="L488">
        <v>2.16</v>
      </c>
      <c r="M488">
        <v>3.05</v>
      </c>
      <c r="N488">
        <v>5.21</v>
      </c>
      <c r="O488">
        <v>8.3800000000000008</v>
      </c>
    </row>
    <row r="489" spans="1:15">
      <c r="A489" t="s">
        <v>790</v>
      </c>
      <c r="B489">
        <v>12900</v>
      </c>
      <c r="C489">
        <v>100</v>
      </c>
      <c r="D489">
        <v>10</v>
      </c>
      <c r="E489">
        <v>0.12</v>
      </c>
      <c r="F489">
        <v>2.14</v>
      </c>
      <c r="G489">
        <v>2.74</v>
      </c>
      <c r="H489">
        <v>0.38</v>
      </c>
      <c r="I489">
        <v>0.5</v>
      </c>
      <c r="J489">
        <v>0.88</v>
      </c>
      <c r="K489">
        <v>5.78</v>
      </c>
      <c r="L489">
        <v>2.0299999999999998</v>
      </c>
      <c r="M489">
        <v>3.78</v>
      </c>
      <c r="N489">
        <v>5.81</v>
      </c>
      <c r="O489">
        <v>11.6</v>
      </c>
    </row>
    <row r="490" spans="1:15">
      <c r="A490" t="s">
        <v>791</v>
      </c>
      <c r="B490">
        <v>21200</v>
      </c>
      <c r="C490">
        <v>100</v>
      </c>
      <c r="D490">
        <v>10</v>
      </c>
      <c r="E490">
        <v>7.0000000000000007E-2</v>
      </c>
      <c r="F490">
        <v>1.32</v>
      </c>
      <c r="G490">
        <v>2.2200000000000002</v>
      </c>
      <c r="H490">
        <v>0.39</v>
      </c>
      <c r="I490">
        <v>0.27</v>
      </c>
      <c r="J490">
        <v>0.66</v>
      </c>
      <c r="K490">
        <v>4.21</v>
      </c>
      <c r="L490">
        <v>2.0699999999999998</v>
      </c>
      <c r="M490">
        <v>2.12</v>
      </c>
      <c r="N490">
        <v>4.1900000000000004</v>
      </c>
      <c r="O490">
        <v>8.41</v>
      </c>
    </row>
    <row r="491" spans="1:15">
      <c r="A491" t="s">
        <v>792</v>
      </c>
      <c r="B491">
        <v>23600</v>
      </c>
      <c r="C491">
        <v>100</v>
      </c>
      <c r="D491">
        <v>10</v>
      </c>
      <c r="E491">
        <v>0.06</v>
      </c>
      <c r="F491">
        <v>1.07</v>
      </c>
      <c r="G491">
        <v>2</v>
      </c>
      <c r="H491">
        <v>0.35</v>
      </c>
      <c r="I491">
        <v>0.45</v>
      </c>
      <c r="J491">
        <v>0.8</v>
      </c>
      <c r="K491">
        <v>3.89</v>
      </c>
      <c r="L491">
        <v>1.86</v>
      </c>
      <c r="M491">
        <v>3.55</v>
      </c>
      <c r="N491">
        <v>5.41</v>
      </c>
      <c r="O491">
        <v>9.3000000000000007</v>
      </c>
    </row>
    <row r="492" spans="1:15">
      <c r="A492" t="s">
        <v>793</v>
      </c>
      <c r="B492">
        <v>69000</v>
      </c>
      <c r="C492">
        <v>160</v>
      </c>
      <c r="D492">
        <v>10</v>
      </c>
      <c r="E492">
        <v>0.06</v>
      </c>
      <c r="F492">
        <v>1.1200000000000001</v>
      </c>
      <c r="G492">
        <v>2.1</v>
      </c>
      <c r="H492">
        <v>1.07</v>
      </c>
      <c r="I492">
        <v>0.48</v>
      </c>
      <c r="J492">
        <v>1.55</v>
      </c>
      <c r="K492">
        <v>4.78</v>
      </c>
      <c r="L492">
        <v>3.56</v>
      </c>
      <c r="M492">
        <v>3.71</v>
      </c>
      <c r="N492">
        <v>7.27</v>
      </c>
      <c r="O492">
        <v>12.06</v>
      </c>
    </row>
    <row r="493" spans="1:15">
      <c r="A493" t="s">
        <v>794</v>
      </c>
      <c r="B493">
        <v>38000</v>
      </c>
      <c r="C493">
        <v>160</v>
      </c>
      <c r="D493">
        <v>10</v>
      </c>
      <c r="E493">
        <v>7.0000000000000007E-2</v>
      </c>
      <c r="F493">
        <v>1.29</v>
      </c>
      <c r="G493">
        <v>2.42</v>
      </c>
      <c r="H493">
        <v>0.68</v>
      </c>
      <c r="I493">
        <v>0.55000000000000004</v>
      </c>
      <c r="J493">
        <v>1.23</v>
      </c>
      <c r="K493">
        <v>4.95</v>
      </c>
      <c r="L493">
        <v>2.2599999999999998</v>
      </c>
      <c r="M493">
        <v>4.28</v>
      </c>
      <c r="N493">
        <v>6.54</v>
      </c>
      <c r="O493">
        <v>11.51</v>
      </c>
    </row>
    <row r="494" spans="1:15">
      <c r="A494" t="s">
        <v>795</v>
      </c>
      <c r="B494">
        <v>57100</v>
      </c>
      <c r="C494">
        <v>160</v>
      </c>
      <c r="D494">
        <v>10</v>
      </c>
      <c r="E494">
        <v>0.05</v>
      </c>
      <c r="F494">
        <v>0.84</v>
      </c>
      <c r="G494">
        <v>1.86</v>
      </c>
      <c r="H494">
        <v>0.66</v>
      </c>
      <c r="I494">
        <v>0.45</v>
      </c>
      <c r="J494">
        <v>1.1100000000000001</v>
      </c>
      <c r="K494">
        <v>3.83</v>
      </c>
      <c r="L494">
        <v>2.21</v>
      </c>
      <c r="M494">
        <v>3.5</v>
      </c>
      <c r="N494">
        <v>5.71</v>
      </c>
      <c r="O494">
        <v>9.5399999999999991</v>
      </c>
    </row>
    <row r="495" spans="1:15">
      <c r="A495" t="s">
        <v>796</v>
      </c>
      <c r="B495">
        <v>38400</v>
      </c>
      <c r="C495">
        <v>160</v>
      </c>
      <c r="D495">
        <v>10</v>
      </c>
      <c r="E495">
        <v>0.09</v>
      </c>
      <c r="F495">
        <v>1.6</v>
      </c>
      <c r="G495">
        <v>3</v>
      </c>
      <c r="H495">
        <v>0.85</v>
      </c>
      <c r="I495">
        <v>0.68</v>
      </c>
      <c r="J495">
        <v>1.53</v>
      </c>
      <c r="K495">
        <v>6.14</v>
      </c>
      <c r="L495">
        <v>2.83</v>
      </c>
      <c r="M495">
        <v>5.3</v>
      </c>
      <c r="N495">
        <v>8.1300000000000008</v>
      </c>
      <c r="O495">
        <v>14.29</v>
      </c>
    </row>
    <row r="496" spans="1:15">
      <c r="A496" t="s">
        <v>797</v>
      </c>
      <c r="B496">
        <v>42300</v>
      </c>
      <c r="C496">
        <v>160</v>
      </c>
      <c r="D496">
        <v>10</v>
      </c>
      <c r="E496">
        <v>7.0000000000000007E-2</v>
      </c>
      <c r="F496">
        <v>1.29</v>
      </c>
      <c r="G496">
        <v>2.42</v>
      </c>
      <c r="H496">
        <v>0.76</v>
      </c>
      <c r="I496">
        <v>0.55000000000000004</v>
      </c>
      <c r="J496">
        <v>1.31</v>
      </c>
      <c r="K496">
        <v>5.03</v>
      </c>
      <c r="L496">
        <v>2.52</v>
      </c>
      <c r="M496">
        <v>4.28</v>
      </c>
      <c r="N496">
        <v>6.8</v>
      </c>
      <c r="O496">
        <v>11.84</v>
      </c>
    </row>
    <row r="497" spans="1:15">
      <c r="A497" t="s">
        <v>798</v>
      </c>
      <c r="B497">
        <v>14500</v>
      </c>
      <c r="C497">
        <v>100</v>
      </c>
      <c r="D497">
        <v>8</v>
      </c>
      <c r="E497">
        <v>0.04</v>
      </c>
      <c r="F497">
        <v>1.1299999999999999</v>
      </c>
      <c r="G497">
        <v>1.41</v>
      </c>
      <c r="H497">
        <v>0.34</v>
      </c>
      <c r="I497">
        <v>0.32</v>
      </c>
      <c r="J497">
        <v>0.66</v>
      </c>
      <c r="K497">
        <v>3.21</v>
      </c>
      <c r="L497">
        <v>0.85</v>
      </c>
      <c r="M497">
        <v>2.5</v>
      </c>
      <c r="N497">
        <v>3.35</v>
      </c>
      <c r="O497">
        <v>6.57</v>
      </c>
    </row>
    <row r="498" spans="1:15">
      <c r="A498" t="s">
        <v>799</v>
      </c>
      <c r="B498">
        <v>9848</v>
      </c>
      <c r="C498">
        <v>12</v>
      </c>
      <c r="D498">
        <v>16</v>
      </c>
      <c r="E498">
        <v>0.24</v>
      </c>
      <c r="F498">
        <v>3.31</v>
      </c>
      <c r="G498">
        <v>1.7</v>
      </c>
      <c r="H498">
        <v>10.07</v>
      </c>
      <c r="I498">
        <v>0.25</v>
      </c>
      <c r="J498">
        <v>10.32</v>
      </c>
      <c r="K498">
        <v>15.35</v>
      </c>
      <c r="L498">
        <v>17.48</v>
      </c>
      <c r="M498">
        <v>1.52</v>
      </c>
      <c r="N498">
        <v>19</v>
      </c>
      <c r="O498">
        <v>34.36</v>
      </c>
    </row>
    <row r="499" spans="1:15">
      <c r="A499" t="s">
        <v>800</v>
      </c>
      <c r="B499">
        <v>14735</v>
      </c>
      <c r="C499">
        <v>12</v>
      </c>
      <c r="D499">
        <v>16</v>
      </c>
      <c r="E499">
        <v>0.24</v>
      </c>
      <c r="F499">
        <v>3.31</v>
      </c>
      <c r="G499">
        <v>1.7</v>
      </c>
      <c r="H499">
        <v>15.07</v>
      </c>
      <c r="I499">
        <v>0.25</v>
      </c>
      <c r="J499">
        <v>15.32</v>
      </c>
      <c r="K499">
        <v>20.350000000000001</v>
      </c>
      <c r="L499">
        <v>26.16</v>
      </c>
      <c r="M499">
        <v>1.52</v>
      </c>
      <c r="N499">
        <v>27.68</v>
      </c>
      <c r="O499">
        <v>48.04</v>
      </c>
    </row>
    <row r="500" spans="1:15">
      <c r="A500" t="s">
        <v>801</v>
      </c>
      <c r="B500">
        <v>22100</v>
      </c>
      <c r="C500">
        <v>185</v>
      </c>
      <c r="D500">
        <v>10</v>
      </c>
      <c r="E500">
        <v>0.11</v>
      </c>
      <c r="F500">
        <v>1.49</v>
      </c>
      <c r="G500">
        <v>0.51</v>
      </c>
      <c r="H500">
        <v>0.52</v>
      </c>
      <c r="I500">
        <v>7.0000000000000007E-2</v>
      </c>
      <c r="J500">
        <v>0.59</v>
      </c>
      <c r="K500">
        <v>2.61</v>
      </c>
      <c r="L500">
        <v>1.55</v>
      </c>
      <c r="M500">
        <v>0.44</v>
      </c>
      <c r="N500">
        <v>1.99</v>
      </c>
      <c r="O500">
        <v>4.6100000000000003</v>
      </c>
    </row>
    <row r="501" spans="1:15">
      <c r="A501" t="s">
        <v>802</v>
      </c>
      <c r="B501">
        <v>955</v>
      </c>
      <c r="C501">
        <v>54</v>
      </c>
      <c r="D501">
        <v>23</v>
      </c>
      <c r="E501">
        <v>1.08</v>
      </c>
      <c r="F501">
        <v>14.56</v>
      </c>
      <c r="G501">
        <v>7.49</v>
      </c>
      <c r="H501">
        <v>0.56999999999999995</v>
      </c>
      <c r="I501">
        <v>1.1100000000000001</v>
      </c>
      <c r="J501">
        <v>1.68</v>
      </c>
      <c r="K501">
        <v>23.75</v>
      </c>
      <c r="L501">
        <v>1.34</v>
      </c>
      <c r="M501">
        <v>6.71</v>
      </c>
      <c r="N501">
        <v>8.0500000000000007</v>
      </c>
      <c r="O501">
        <v>31.81</v>
      </c>
    </row>
    <row r="502" spans="1:15">
      <c r="A502" t="s">
        <v>803</v>
      </c>
      <c r="B502">
        <v>1870</v>
      </c>
      <c r="C502">
        <v>20</v>
      </c>
      <c r="D502">
        <v>23</v>
      </c>
      <c r="E502">
        <v>0.4</v>
      </c>
      <c r="F502">
        <v>5.46</v>
      </c>
      <c r="G502">
        <v>2.81</v>
      </c>
      <c r="H502">
        <v>1.1299999999999999</v>
      </c>
      <c r="I502">
        <v>0.41</v>
      </c>
      <c r="J502">
        <v>1.54</v>
      </c>
      <c r="K502">
        <v>9.82</v>
      </c>
      <c r="L502">
        <v>2.67</v>
      </c>
      <c r="M502">
        <v>2.5099999999999998</v>
      </c>
      <c r="N502">
        <v>5.18</v>
      </c>
      <c r="O502">
        <v>15.01</v>
      </c>
    </row>
    <row r="503" spans="1:15">
      <c r="A503" t="s">
        <v>804</v>
      </c>
      <c r="B503">
        <v>5690</v>
      </c>
      <c r="C503">
        <v>100</v>
      </c>
      <c r="D503">
        <v>15</v>
      </c>
      <c r="E503">
        <v>0.2</v>
      </c>
      <c r="F503">
        <v>3.66</v>
      </c>
      <c r="G503">
        <v>6.87</v>
      </c>
      <c r="H503">
        <v>0.38</v>
      </c>
      <c r="I503">
        <v>1.57</v>
      </c>
      <c r="J503">
        <v>1.95</v>
      </c>
      <c r="K503">
        <v>12.49</v>
      </c>
      <c r="L503">
        <v>1.27</v>
      </c>
      <c r="M503">
        <v>12.14</v>
      </c>
      <c r="N503">
        <v>13.41</v>
      </c>
      <c r="O503">
        <v>25.92</v>
      </c>
    </row>
    <row r="504" spans="1:15">
      <c r="A504" t="s">
        <v>805</v>
      </c>
      <c r="B504">
        <v>14800</v>
      </c>
      <c r="C504">
        <v>100</v>
      </c>
      <c r="D504">
        <v>15</v>
      </c>
      <c r="E504">
        <v>0.15</v>
      </c>
      <c r="F504">
        <v>2.75</v>
      </c>
      <c r="G504">
        <v>6.12</v>
      </c>
      <c r="H504">
        <v>0.75</v>
      </c>
      <c r="I504">
        <v>1.48</v>
      </c>
      <c r="J504">
        <v>2.23</v>
      </c>
      <c r="K504">
        <v>11.11</v>
      </c>
      <c r="L504">
        <v>2.4900000000000002</v>
      </c>
      <c r="M504">
        <v>11.47</v>
      </c>
      <c r="N504">
        <v>13.96</v>
      </c>
      <c r="O504">
        <v>25.08</v>
      </c>
    </row>
    <row r="505" spans="1:15">
      <c r="A505" t="s">
        <v>806</v>
      </c>
      <c r="B505">
        <v>18300</v>
      </c>
      <c r="C505">
        <v>100</v>
      </c>
      <c r="D505">
        <v>15</v>
      </c>
      <c r="E505">
        <v>0.12</v>
      </c>
      <c r="F505">
        <v>2.19</v>
      </c>
      <c r="G505">
        <v>4.87</v>
      </c>
      <c r="H505">
        <v>0.74</v>
      </c>
      <c r="I505">
        <v>1.18</v>
      </c>
      <c r="J505">
        <v>1.92</v>
      </c>
      <c r="K505">
        <v>8.99</v>
      </c>
      <c r="L505">
        <v>2.4500000000000002</v>
      </c>
      <c r="M505">
        <v>9.1300000000000008</v>
      </c>
      <c r="N505">
        <v>11.58</v>
      </c>
      <c r="O505">
        <v>20.59</v>
      </c>
    </row>
    <row r="506" spans="1:15">
      <c r="A506" t="s">
        <v>807</v>
      </c>
      <c r="B506">
        <v>26600</v>
      </c>
      <c r="C506">
        <v>100</v>
      </c>
      <c r="D506">
        <v>15</v>
      </c>
      <c r="E506">
        <v>0.1</v>
      </c>
      <c r="F506">
        <v>1.83</v>
      </c>
      <c r="G506">
        <v>4.07</v>
      </c>
      <c r="H506">
        <v>0.9</v>
      </c>
      <c r="I506">
        <v>0.98</v>
      </c>
      <c r="J506">
        <v>1.88</v>
      </c>
      <c r="K506">
        <v>7.79</v>
      </c>
      <c r="L506">
        <v>2.98</v>
      </c>
      <c r="M506">
        <v>7.63</v>
      </c>
      <c r="N506">
        <v>10.61</v>
      </c>
      <c r="O506">
        <v>18.41</v>
      </c>
    </row>
    <row r="507" spans="1:15">
      <c r="A507" t="s">
        <v>808</v>
      </c>
      <c r="B507">
        <v>25700</v>
      </c>
      <c r="C507">
        <v>100</v>
      </c>
      <c r="D507">
        <v>15</v>
      </c>
      <c r="E507">
        <v>0.08</v>
      </c>
      <c r="F507">
        <v>1.37</v>
      </c>
      <c r="G507">
        <v>3.04</v>
      </c>
      <c r="H507">
        <v>0.65</v>
      </c>
      <c r="I507">
        <v>0.73</v>
      </c>
      <c r="J507">
        <v>1.38</v>
      </c>
      <c r="K507">
        <v>5.81</v>
      </c>
      <c r="L507">
        <v>2.15</v>
      </c>
      <c r="M507">
        <v>5.71</v>
      </c>
      <c r="N507">
        <v>7.86</v>
      </c>
      <c r="O507">
        <v>13.69</v>
      </c>
    </row>
    <row r="508" spans="1:15">
      <c r="A508" t="s">
        <v>809</v>
      </c>
      <c r="B508">
        <v>2850</v>
      </c>
      <c r="C508">
        <v>42</v>
      </c>
      <c r="D508">
        <v>10</v>
      </c>
      <c r="E508">
        <v>0.59</v>
      </c>
      <c r="F508">
        <v>7.94</v>
      </c>
      <c r="G508">
        <v>4.08</v>
      </c>
      <c r="H508">
        <v>1.19</v>
      </c>
      <c r="I508">
        <v>0.6</v>
      </c>
      <c r="J508">
        <v>1.79</v>
      </c>
      <c r="K508">
        <v>13.84</v>
      </c>
      <c r="L508">
        <v>4.72</v>
      </c>
      <c r="M508">
        <v>3.66</v>
      </c>
      <c r="N508">
        <v>8.3800000000000008</v>
      </c>
      <c r="O508">
        <v>22.22</v>
      </c>
    </row>
    <row r="509" spans="1:15">
      <c r="A509" t="s">
        <v>810</v>
      </c>
      <c r="B509">
        <v>1400</v>
      </c>
      <c r="C509">
        <v>42</v>
      </c>
      <c r="D509">
        <v>10</v>
      </c>
      <c r="E509">
        <v>0.59</v>
      </c>
      <c r="F509">
        <v>7.94</v>
      </c>
      <c r="G509">
        <v>4.08</v>
      </c>
      <c r="H509">
        <v>0.57999999999999996</v>
      </c>
      <c r="I509">
        <v>0.6</v>
      </c>
      <c r="J509">
        <v>1.18</v>
      </c>
      <c r="K509">
        <v>13.23</v>
      </c>
      <c r="L509">
        <v>2.3199999999999998</v>
      </c>
      <c r="M509">
        <v>3.66</v>
      </c>
      <c r="N509">
        <v>5.98</v>
      </c>
      <c r="O509">
        <v>19.21</v>
      </c>
    </row>
    <row r="510" spans="1:15">
      <c r="A510" t="s">
        <v>811</v>
      </c>
      <c r="B510">
        <v>2036</v>
      </c>
      <c r="C510">
        <v>179</v>
      </c>
      <c r="D510">
        <v>15</v>
      </c>
      <c r="E510">
        <v>3.57</v>
      </c>
      <c r="F510">
        <v>85.32</v>
      </c>
      <c r="G510">
        <v>24.81</v>
      </c>
      <c r="H510">
        <v>2.16</v>
      </c>
      <c r="I510">
        <v>3.69</v>
      </c>
      <c r="J510">
        <v>5.85</v>
      </c>
      <c r="K510">
        <v>115.99</v>
      </c>
      <c r="L510">
        <v>3.63</v>
      </c>
      <c r="M510">
        <v>22.23</v>
      </c>
      <c r="N510">
        <v>25.86</v>
      </c>
      <c r="O510">
        <v>141.86000000000001</v>
      </c>
    </row>
    <row r="511" spans="1:15">
      <c r="A511" t="s">
        <v>812</v>
      </c>
      <c r="B511">
        <v>2036</v>
      </c>
      <c r="C511">
        <v>12</v>
      </c>
      <c r="D511">
        <v>15</v>
      </c>
      <c r="E511">
        <v>0.23</v>
      </c>
      <c r="F511">
        <v>7.85</v>
      </c>
      <c r="G511">
        <v>1.59</v>
      </c>
      <c r="H511">
        <v>2.0699999999999998</v>
      </c>
      <c r="I511">
        <v>0.23</v>
      </c>
      <c r="J511">
        <v>2.2999999999999998</v>
      </c>
      <c r="K511">
        <v>11.75</v>
      </c>
      <c r="L511">
        <v>3.47</v>
      </c>
      <c r="M511">
        <v>1.42</v>
      </c>
      <c r="N511">
        <v>4.8899999999999997</v>
      </c>
      <c r="O511">
        <v>16.649999999999999</v>
      </c>
    </row>
    <row r="512" spans="1:15">
      <c r="A512" t="s">
        <v>813</v>
      </c>
      <c r="B512">
        <v>2036</v>
      </c>
      <c r="C512">
        <v>179</v>
      </c>
      <c r="D512">
        <v>15</v>
      </c>
      <c r="E512">
        <v>3.57</v>
      </c>
      <c r="F512">
        <v>85.32</v>
      </c>
      <c r="G512">
        <v>24.81</v>
      </c>
      <c r="H512">
        <v>2.16</v>
      </c>
      <c r="I512">
        <v>3.69</v>
      </c>
      <c r="J512">
        <v>5.85</v>
      </c>
      <c r="K512">
        <v>115.99</v>
      </c>
      <c r="L512">
        <v>3.63</v>
      </c>
      <c r="M512">
        <v>22.23</v>
      </c>
      <c r="N512">
        <v>25.86</v>
      </c>
      <c r="O512">
        <v>141.86000000000001</v>
      </c>
    </row>
    <row r="513" spans="1:15">
      <c r="A513" t="s">
        <v>814</v>
      </c>
      <c r="B513">
        <v>2036</v>
      </c>
      <c r="C513">
        <v>179</v>
      </c>
      <c r="D513">
        <v>15</v>
      </c>
      <c r="E513">
        <v>3.57</v>
      </c>
      <c r="F513">
        <v>85.32</v>
      </c>
      <c r="G513">
        <v>24.81</v>
      </c>
      <c r="H513">
        <v>2.16</v>
      </c>
      <c r="I513">
        <v>3.69</v>
      </c>
      <c r="J513">
        <v>5.85</v>
      </c>
      <c r="K513">
        <v>115.99</v>
      </c>
      <c r="L513">
        <v>3.63</v>
      </c>
      <c r="M513">
        <v>22.23</v>
      </c>
      <c r="N513">
        <v>25.86</v>
      </c>
      <c r="O513">
        <v>141.86000000000001</v>
      </c>
    </row>
    <row r="514" spans="1:15">
      <c r="A514" t="s">
        <v>815</v>
      </c>
      <c r="B514">
        <v>2036</v>
      </c>
      <c r="C514">
        <v>12</v>
      </c>
      <c r="D514">
        <v>15</v>
      </c>
      <c r="E514">
        <v>0.6</v>
      </c>
      <c r="F514">
        <v>8.08</v>
      </c>
      <c r="G514">
        <v>7.21</v>
      </c>
      <c r="H514">
        <v>5.41</v>
      </c>
      <c r="I514">
        <v>2.11</v>
      </c>
      <c r="J514">
        <v>7.52</v>
      </c>
      <c r="K514">
        <v>22.83</v>
      </c>
      <c r="L514">
        <v>9.08</v>
      </c>
      <c r="M514">
        <v>12.72</v>
      </c>
      <c r="N514">
        <v>21.8</v>
      </c>
      <c r="O514">
        <v>44.64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C22A8-5E7F-4DE6-BF26-7377B41CBD23}">
  <dimension ref="A1:K36"/>
  <sheetViews>
    <sheetView workbookViewId="0">
      <selection sqref="A1:K36"/>
    </sheetView>
  </sheetViews>
  <sheetFormatPr baseColWidth="10" defaultColWidth="8.83203125" defaultRowHeight="15"/>
  <cols>
    <col min="1" max="1" width="29.33203125" bestFit="1" customWidth="1"/>
    <col min="2" max="2" width="18.33203125" bestFit="1" customWidth="1"/>
    <col min="3" max="3" width="17.1640625" bestFit="1" customWidth="1"/>
    <col min="4" max="4" width="17.5" bestFit="1" customWidth="1"/>
    <col min="5" max="5" width="17.1640625" bestFit="1" customWidth="1"/>
    <col min="6" max="6" width="13.83203125" bestFit="1" customWidth="1"/>
    <col min="7" max="7" width="12.1640625" bestFit="1" customWidth="1"/>
    <col min="8" max="8" width="13" bestFit="1" customWidth="1"/>
    <col min="9" max="9" width="18.83203125" bestFit="1" customWidth="1"/>
    <col min="10" max="10" width="13" bestFit="1" customWidth="1"/>
    <col min="11" max="11" width="17.1640625" bestFit="1" customWidth="1"/>
  </cols>
  <sheetData>
    <row r="1" spans="1:11">
      <c r="A1" t="s">
        <v>816</v>
      </c>
      <c r="B1" t="s">
        <v>290</v>
      </c>
      <c r="C1" t="s">
        <v>291</v>
      </c>
      <c r="D1" t="s">
        <v>292</v>
      </c>
      <c r="E1" t="s">
        <v>817</v>
      </c>
      <c r="F1" t="s">
        <v>818</v>
      </c>
      <c r="G1" t="s">
        <v>819</v>
      </c>
      <c r="H1" t="s">
        <v>820</v>
      </c>
      <c r="I1" t="s">
        <v>821</v>
      </c>
      <c r="J1" t="s">
        <v>822</v>
      </c>
      <c r="K1" t="s">
        <v>823</v>
      </c>
    </row>
    <row r="2" spans="1:11">
      <c r="A2" t="s">
        <v>824</v>
      </c>
      <c r="B2">
        <v>463000</v>
      </c>
      <c r="C2">
        <v>300</v>
      </c>
      <c r="D2">
        <v>8</v>
      </c>
      <c r="E2">
        <v>13.64</v>
      </c>
      <c r="F2">
        <v>17.940000000000001</v>
      </c>
      <c r="G2">
        <v>46.92</v>
      </c>
      <c r="H2">
        <v>48.22</v>
      </c>
      <c r="I2">
        <v>113.09</v>
      </c>
      <c r="J2">
        <v>230.93</v>
      </c>
      <c r="K2">
        <v>344.02</v>
      </c>
    </row>
    <row r="3" spans="1:11">
      <c r="A3" t="s">
        <v>825</v>
      </c>
      <c r="B3">
        <v>530000</v>
      </c>
      <c r="C3">
        <v>300</v>
      </c>
      <c r="D3">
        <v>8</v>
      </c>
      <c r="E3">
        <v>16.73</v>
      </c>
      <c r="F3">
        <v>17.940000000000001</v>
      </c>
      <c r="G3">
        <v>57.55</v>
      </c>
      <c r="H3">
        <v>55.2</v>
      </c>
      <c r="I3">
        <v>130.69</v>
      </c>
      <c r="J3">
        <v>264.33999999999997</v>
      </c>
      <c r="K3">
        <v>395.04</v>
      </c>
    </row>
    <row r="4" spans="1:11">
      <c r="A4" t="s">
        <v>826</v>
      </c>
      <c r="B4">
        <v>549000</v>
      </c>
      <c r="C4">
        <v>300</v>
      </c>
      <c r="D4">
        <v>8</v>
      </c>
      <c r="E4">
        <v>18.27</v>
      </c>
      <c r="F4">
        <v>17.940000000000001</v>
      </c>
      <c r="G4">
        <v>62.84</v>
      </c>
      <c r="H4">
        <v>57.18</v>
      </c>
      <c r="I4">
        <v>137.97</v>
      </c>
      <c r="J4">
        <v>273.82</v>
      </c>
      <c r="K4">
        <v>411.8</v>
      </c>
    </row>
    <row r="5" spans="1:11">
      <c r="A5" t="s">
        <v>827</v>
      </c>
      <c r="B5">
        <v>560000</v>
      </c>
      <c r="C5">
        <v>300</v>
      </c>
      <c r="D5">
        <v>8</v>
      </c>
      <c r="E5">
        <v>21.87</v>
      </c>
      <c r="F5">
        <v>17.940000000000001</v>
      </c>
      <c r="G5">
        <v>75.25</v>
      </c>
      <c r="H5">
        <v>58.33</v>
      </c>
      <c r="I5">
        <v>151.52000000000001</v>
      </c>
      <c r="J5">
        <v>279.31</v>
      </c>
      <c r="K5">
        <v>430.83</v>
      </c>
    </row>
    <row r="6" spans="1:11">
      <c r="A6" t="s">
        <v>828</v>
      </c>
      <c r="B6">
        <v>586000</v>
      </c>
      <c r="C6">
        <v>300</v>
      </c>
      <c r="D6">
        <v>8</v>
      </c>
      <c r="E6">
        <v>24.44</v>
      </c>
      <c r="F6">
        <v>17.940000000000001</v>
      </c>
      <c r="G6">
        <v>84.1</v>
      </c>
      <c r="H6">
        <v>61.04</v>
      </c>
      <c r="I6">
        <v>163.08000000000001</v>
      </c>
      <c r="J6">
        <v>292.27999999999997</v>
      </c>
      <c r="K6">
        <v>455.36</v>
      </c>
    </row>
    <row r="7" spans="1:11">
      <c r="A7" t="s">
        <v>829</v>
      </c>
      <c r="B7">
        <v>37100</v>
      </c>
      <c r="C7">
        <v>600</v>
      </c>
      <c r="D7">
        <v>8</v>
      </c>
      <c r="E7">
        <v>1.54</v>
      </c>
      <c r="F7">
        <v>17.940000000000001</v>
      </c>
      <c r="G7">
        <v>5.31</v>
      </c>
      <c r="H7">
        <v>1.1499999999999999</v>
      </c>
      <c r="I7">
        <v>24.41</v>
      </c>
      <c r="J7">
        <v>8.68</v>
      </c>
      <c r="K7">
        <v>33.090000000000003</v>
      </c>
    </row>
    <row r="8" spans="1:11">
      <c r="A8" t="s">
        <v>830</v>
      </c>
      <c r="B8">
        <v>27200</v>
      </c>
      <c r="C8">
        <v>600</v>
      </c>
      <c r="D8">
        <v>8</v>
      </c>
      <c r="E8">
        <v>1.54</v>
      </c>
      <c r="F8">
        <v>17.940000000000001</v>
      </c>
      <c r="G8">
        <v>5.31</v>
      </c>
      <c r="H8">
        <v>0.85</v>
      </c>
      <c r="I8">
        <v>24.1</v>
      </c>
      <c r="J8">
        <v>6.36</v>
      </c>
      <c r="K8">
        <v>30.46</v>
      </c>
    </row>
    <row r="9" spans="1:11">
      <c r="A9" t="s">
        <v>831</v>
      </c>
      <c r="B9">
        <v>39900</v>
      </c>
      <c r="C9">
        <v>600</v>
      </c>
      <c r="D9">
        <v>8</v>
      </c>
      <c r="E9">
        <v>2.57</v>
      </c>
      <c r="F9">
        <v>17.940000000000001</v>
      </c>
      <c r="G9">
        <v>8.85</v>
      </c>
      <c r="H9">
        <v>1.24</v>
      </c>
      <c r="I9">
        <v>28.04</v>
      </c>
      <c r="J9">
        <v>9.33</v>
      </c>
      <c r="K9">
        <v>37.369999999999997</v>
      </c>
    </row>
    <row r="10" spans="1:11">
      <c r="A10" t="s">
        <v>832</v>
      </c>
      <c r="B10">
        <v>50300</v>
      </c>
      <c r="C10">
        <v>600</v>
      </c>
      <c r="D10">
        <v>8</v>
      </c>
      <c r="E10">
        <v>2.57</v>
      </c>
      <c r="F10">
        <v>17.940000000000001</v>
      </c>
      <c r="G10">
        <v>8.85</v>
      </c>
      <c r="H10">
        <v>1.57</v>
      </c>
      <c r="I10">
        <v>28.36</v>
      </c>
      <c r="J10">
        <v>11.77</v>
      </c>
      <c r="K10">
        <v>40.130000000000003</v>
      </c>
    </row>
    <row r="11" spans="1:11">
      <c r="A11" t="s">
        <v>833</v>
      </c>
      <c r="B11">
        <v>28100</v>
      </c>
      <c r="C11">
        <v>600</v>
      </c>
      <c r="D11">
        <v>8</v>
      </c>
      <c r="E11">
        <v>2.57</v>
      </c>
      <c r="F11">
        <v>17.940000000000001</v>
      </c>
      <c r="G11">
        <v>8.85</v>
      </c>
      <c r="H11">
        <v>0.87</v>
      </c>
      <c r="I11">
        <v>27.67</v>
      </c>
      <c r="J11">
        <v>6.57</v>
      </c>
      <c r="K11">
        <v>34.24</v>
      </c>
    </row>
    <row r="12" spans="1:11">
      <c r="A12" t="s">
        <v>834</v>
      </c>
      <c r="B12">
        <v>33900</v>
      </c>
      <c r="C12">
        <v>600</v>
      </c>
      <c r="D12">
        <v>8</v>
      </c>
      <c r="E12">
        <v>2.57</v>
      </c>
      <c r="F12">
        <v>17.940000000000001</v>
      </c>
      <c r="G12">
        <v>8.85</v>
      </c>
      <c r="H12">
        <v>1.05</v>
      </c>
      <c r="I12">
        <v>27.85</v>
      </c>
      <c r="J12">
        <v>7.93</v>
      </c>
      <c r="K12">
        <v>35.78</v>
      </c>
    </row>
    <row r="13" spans="1:11">
      <c r="A13" t="s">
        <v>835</v>
      </c>
      <c r="B13">
        <v>64000</v>
      </c>
      <c r="C13">
        <v>600</v>
      </c>
      <c r="D13">
        <v>8</v>
      </c>
      <c r="E13">
        <v>3.86</v>
      </c>
      <c r="F13">
        <v>17.940000000000001</v>
      </c>
      <c r="G13">
        <v>13.27</v>
      </c>
      <c r="H13">
        <v>2</v>
      </c>
      <c r="I13">
        <v>33.21</v>
      </c>
      <c r="J13">
        <v>14.97</v>
      </c>
      <c r="K13">
        <v>48.19</v>
      </c>
    </row>
    <row r="14" spans="1:11">
      <c r="A14" t="s">
        <v>836</v>
      </c>
      <c r="B14">
        <v>74900</v>
      </c>
      <c r="C14">
        <v>600</v>
      </c>
      <c r="D14">
        <v>8</v>
      </c>
      <c r="E14">
        <v>3.86</v>
      </c>
      <c r="F14">
        <v>17.940000000000001</v>
      </c>
      <c r="G14">
        <v>13.27</v>
      </c>
      <c r="H14">
        <v>2.34</v>
      </c>
      <c r="I14">
        <v>33.56</v>
      </c>
      <c r="J14">
        <v>17.52</v>
      </c>
      <c r="K14">
        <v>51.08</v>
      </c>
    </row>
    <row r="15" spans="1:11">
      <c r="A15" t="s">
        <v>837</v>
      </c>
      <c r="B15">
        <v>59800</v>
      </c>
      <c r="C15">
        <v>600</v>
      </c>
      <c r="D15">
        <v>8</v>
      </c>
      <c r="E15">
        <v>3.86</v>
      </c>
      <c r="F15">
        <v>17.940000000000001</v>
      </c>
      <c r="G15">
        <v>13.27</v>
      </c>
      <c r="H15">
        <v>1.86</v>
      </c>
      <c r="I15">
        <v>33.08</v>
      </c>
      <c r="J15">
        <v>13.99</v>
      </c>
      <c r="K15">
        <v>47.08</v>
      </c>
    </row>
    <row r="16" spans="1:11">
      <c r="A16" t="s">
        <v>838</v>
      </c>
      <c r="B16">
        <v>53500</v>
      </c>
      <c r="C16">
        <v>600</v>
      </c>
      <c r="D16">
        <v>8</v>
      </c>
      <c r="E16">
        <v>3.86</v>
      </c>
      <c r="F16">
        <v>17.940000000000001</v>
      </c>
      <c r="G16">
        <v>13.27</v>
      </c>
      <c r="H16">
        <v>1.67</v>
      </c>
      <c r="I16">
        <v>32.89</v>
      </c>
      <c r="J16">
        <v>12.51</v>
      </c>
      <c r="K16">
        <v>45.41</v>
      </c>
    </row>
    <row r="17" spans="1:11">
      <c r="A17" t="s">
        <v>839</v>
      </c>
      <c r="B17">
        <v>94400</v>
      </c>
      <c r="C17">
        <v>600</v>
      </c>
      <c r="D17">
        <v>8</v>
      </c>
      <c r="E17">
        <v>5.4</v>
      </c>
      <c r="F17">
        <v>17.940000000000001</v>
      </c>
      <c r="G17">
        <v>18.59</v>
      </c>
      <c r="H17">
        <v>2.95</v>
      </c>
      <c r="I17">
        <v>39.479999999999997</v>
      </c>
      <c r="J17">
        <v>22.08</v>
      </c>
      <c r="K17">
        <v>61.57</v>
      </c>
    </row>
    <row r="18" spans="1:11">
      <c r="A18" t="s">
        <v>840</v>
      </c>
      <c r="B18">
        <v>102500</v>
      </c>
      <c r="C18">
        <v>600</v>
      </c>
      <c r="D18">
        <v>8</v>
      </c>
      <c r="E18">
        <v>5.4</v>
      </c>
      <c r="F18">
        <v>17.940000000000001</v>
      </c>
      <c r="G18">
        <v>18.59</v>
      </c>
      <c r="H18">
        <v>3.2</v>
      </c>
      <c r="I18">
        <v>39.729999999999997</v>
      </c>
      <c r="J18">
        <v>23.98</v>
      </c>
      <c r="K18">
        <v>63.71</v>
      </c>
    </row>
    <row r="19" spans="1:11">
      <c r="A19" t="s">
        <v>841</v>
      </c>
      <c r="B19">
        <v>84000</v>
      </c>
      <c r="C19">
        <v>600</v>
      </c>
      <c r="D19">
        <v>8</v>
      </c>
      <c r="E19">
        <v>5.4</v>
      </c>
      <c r="F19">
        <v>17.940000000000001</v>
      </c>
      <c r="G19">
        <v>18.59</v>
      </c>
      <c r="H19">
        <v>2.62</v>
      </c>
      <c r="I19">
        <v>39.15</v>
      </c>
      <c r="J19">
        <v>19.649999999999999</v>
      </c>
      <c r="K19">
        <v>58.81</v>
      </c>
    </row>
    <row r="20" spans="1:11">
      <c r="A20" t="s">
        <v>842</v>
      </c>
      <c r="B20">
        <v>90700</v>
      </c>
      <c r="C20">
        <v>600</v>
      </c>
      <c r="D20">
        <v>8</v>
      </c>
      <c r="E20">
        <v>5.4</v>
      </c>
      <c r="F20">
        <v>17.940000000000001</v>
      </c>
      <c r="G20">
        <v>18.59</v>
      </c>
      <c r="H20">
        <v>2.83</v>
      </c>
      <c r="I20">
        <v>39.36</v>
      </c>
      <c r="J20">
        <v>21.22</v>
      </c>
      <c r="K20">
        <v>60.58</v>
      </c>
    </row>
    <row r="21" spans="1:11">
      <c r="A21" t="s">
        <v>843</v>
      </c>
      <c r="B21">
        <v>135400</v>
      </c>
      <c r="C21">
        <v>600</v>
      </c>
      <c r="D21">
        <v>8</v>
      </c>
      <c r="E21">
        <v>6.69</v>
      </c>
      <c r="F21">
        <v>17.940000000000001</v>
      </c>
      <c r="G21">
        <v>23.01</v>
      </c>
      <c r="H21">
        <v>4.2300000000000004</v>
      </c>
      <c r="I21">
        <v>45.18</v>
      </c>
      <c r="J21">
        <v>31.68</v>
      </c>
      <c r="K21">
        <v>76.87</v>
      </c>
    </row>
    <row r="22" spans="1:11">
      <c r="A22" t="s">
        <v>844</v>
      </c>
      <c r="B22">
        <v>170900</v>
      </c>
      <c r="C22">
        <v>600</v>
      </c>
      <c r="D22">
        <v>8</v>
      </c>
      <c r="E22">
        <v>6.69</v>
      </c>
      <c r="F22">
        <v>17.940000000000001</v>
      </c>
      <c r="G22">
        <v>23.01</v>
      </c>
      <c r="H22">
        <v>5.34</v>
      </c>
      <c r="I22">
        <v>46.29</v>
      </c>
      <c r="J22">
        <v>39.99</v>
      </c>
      <c r="K22">
        <v>86.28</v>
      </c>
    </row>
    <row r="23" spans="1:11">
      <c r="A23" t="s">
        <v>845</v>
      </c>
      <c r="B23">
        <v>137500</v>
      </c>
      <c r="C23">
        <v>600</v>
      </c>
      <c r="D23">
        <v>8</v>
      </c>
      <c r="E23">
        <v>7.72</v>
      </c>
      <c r="F23">
        <v>17.940000000000001</v>
      </c>
      <c r="G23">
        <v>26.55</v>
      </c>
      <c r="H23">
        <v>4.29</v>
      </c>
      <c r="I23">
        <v>48.79</v>
      </c>
      <c r="J23">
        <v>32.17</v>
      </c>
      <c r="K23">
        <v>80.97</v>
      </c>
    </row>
    <row r="24" spans="1:11">
      <c r="A24" t="s">
        <v>846</v>
      </c>
      <c r="B24">
        <v>171000</v>
      </c>
      <c r="C24">
        <v>600</v>
      </c>
      <c r="D24">
        <v>8</v>
      </c>
      <c r="E24">
        <v>7.72</v>
      </c>
      <c r="F24">
        <v>17.940000000000001</v>
      </c>
      <c r="G24">
        <v>26.55</v>
      </c>
      <c r="H24">
        <v>5.34</v>
      </c>
      <c r="I24">
        <v>49.84</v>
      </c>
      <c r="J24">
        <v>40.01</v>
      </c>
      <c r="K24">
        <v>89.85</v>
      </c>
    </row>
    <row r="25" spans="1:11">
      <c r="A25" t="s">
        <v>847</v>
      </c>
      <c r="B25">
        <v>201000</v>
      </c>
      <c r="C25">
        <v>600</v>
      </c>
      <c r="D25">
        <v>8</v>
      </c>
      <c r="E25">
        <v>8.75</v>
      </c>
      <c r="F25">
        <v>17.940000000000001</v>
      </c>
      <c r="G25">
        <v>30.1</v>
      </c>
      <c r="H25">
        <v>6.28</v>
      </c>
      <c r="I25">
        <v>54.32</v>
      </c>
      <c r="J25">
        <v>48.58</v>
      </c>
      <c r="K25">
        <v>102.9</v>
      </c>
    </row>
    <row r="26" spans="1:11">
      <c r="A26" t="s">
        <v>848</v>
      </c>
      <c r="B26">
        <v>246000</v>
      </c>
      <c r="C26">
        <v>600</v>
      </c>
      <c r="D26">
        <v>8</v>
      </c>
      <c r="E26">
        <v>9.77</v>
      </c>
      <c r="F26">
        <v>17.940000000000001</v>
      </c>
      <c r="G26">
        <v>33.64</v>
      </c>
      <c r="H26">
        <v>7.68</v>
      </c>
      <c r="I26">
        <v>59.27</v>
      </c>
      <c r="J26">
        <v>59.45</v>
      </c>
      <c r="K26">
        <v>118.72</v>
      </c>
    </row>
    <row r="27" spans="1:11">
      <c r="A27" t="s">
        <v>849</v>
      </c>
      <c r="B27">
        <v>309000</v>
      </c>
      <c r="C27">
        <v>600</v>
      </c>
      <c r="D27">
        <v>8</v>
      </c>
      <c r="E27">
        <v>11.58</v>
      </c>
      <c r="F27">
        <v>17.940000000000001</v>
      </c>
      <c r="G27">
        <v>39.83</v>
      </c>
      <c r="H27">
        <v>9.65</v>
      </c>
      <c r="I27">
        <v>67.430000000000007</v>
      </c>
      <c r="J27">
        <v>74.680000000000007</v>
      </c>
      <c r="K27">
        <v>142.11000000000001</v>
      </c>
    </row>
    <row r="28" spans="1:11">
      <c r="A28" t="s">
        <v>850</v>
      </c>
      <c r="B28">
        <v>432000</v>
      </c>
      <c r="C28">
        <v>600</v>
      </c>
      <c r="D28">
        <v>8</v>
      </c>
      <c r="E28">
        <v>15.44</v>
      </c>
      <c r="F28">
        <v>17.940000000000001</v>
      </c>
      <c r="G28">
        <v>53.11</v>
      </c>
      <c r="H28">
        <v>13.5</v>
      </c>
      <c r="I28">
        <v>84.55</v>
      </c>
      <c r="J28">
        <v>104.41</v>
      </c>
      <c r="K28">
        <v>188.97</v>
      </c>
    </row>
    <row r="29" spans="1:11">
      <c r="A29" t="s">
        <v>851</v>
      </c>
      <c r="B29">
        <v>357000</v>
      </c>
      <c r="C29">
        <v>600</v>
      </c>
      <c r="D29">
        <v>8</v>
      </c>
      <c r="E29">
        <v>15.44</v>
      </c>
      <c r="F29">
        <v>17.940000000000001</v>
      </c>
      <c r="G29">
        <v>53.11</v>
      </c>
      <c r="H29">
        <v>11.15</v>
      </c>
      <c r="I29">
        <v>82.21</v>
      </c>
      <c r="J29">
        <v>86.28</v>
      </c>
      <c r="K29">
        <v>168.49</v>
      </c>
    </row>
    <row r="30" spans="1:11">
      <c r="A30" t="s">
        <v>852</v>
      </c>
      <c r="B30">
        <v>329000</v>
      </c>
      <c r="C30">
        <v>600</v>
      </c>
      <c r="D30">
        <v>8</v>
      </c>
      <c r="E30">
        <v>15.44</v>
      </c>
      <c r="F30">
        <v>17.940000000000001</v>
      </c>
      <c r="G30">
        <v>53.11</v>
      </c>
      <c r="H30">
        <v>10.28</v>
      </c>
      <c r="I30">
        <v>81.34</v>
      </c>
      <c r="J30">
        <v>79.510000000000005</v>
      </c>
      <c r="K30">
        <v>160.85</v>
      </c>
    </row>
    <row r="31" spans="1:11">
      <c r="A31" t="s">
        <v>853</v>
      </c>
      <c r="B31">
        <v>625000</v>
      </c>
      <c r="C31">
        <v>600</v>
      </c>
      <c r="D31">
        <v>8</v>
      </c>
      <c r="E31">
        <v>20.58</v>
      </c>
      <c r="F31">
        <v>17.940000000000001</v>
      </c>
      <c r="G31">
        <v>70.819999999999993</v>
      </c>
      <c r="H31">
        <v>19.53</v>
      </c>
      <c r="I31">
        <v>108.29</v>
      </c>
      <c r="J31">
        <v>151.05000000000001</v>
      </c>
      <c r="K31">
        <v>259.35000000000002</v>
      </c>
    </row>
    <row r="32" spans="1:11">
      <c r="A32" t="s">
        <v>854</v>
      </c>
      <c r="B32">
        <v>480000</v>
      </c>
      <c r="C32">
        <v>600</v>
      </c>
      <c r="D32">
        <v>8</v>
      </c>
      <c r="E32">
        <v>20.58</v>
      </c>
      <c r="F32">
        <v>17.940000000000001</v>
      </c>
      <c r="G32">
        <v>70.819999999999993</v>
      </c>
      <c r="H32">
        <v>15</v>
      </c>
      <c r="I32">
        <v>103.76</v>
      </c>
      <c r="J32">
        <v>116.01</v>
      </c>
      <c r="K32">
        <v>219.77</v>
      </c>
    </row>
    <row r="33" spans="1:11">
      <c r="A33" t="s">
        <v>855</v>
      </c>
      <c r="B33">
        <v>426000</v>
      </c>
      <c r="C33">
        <v>600</v>
      </c>
      <c r="D33">
        <v>8</v>
      </c>
      <c r="E33">
        <v>25.73</v>
      </c>
      <c r="F33">
        <v>17.940000000000001</v>
      </c>
      <c r="G33">
        <v>88.53</v>
      </c>
      <c r="H33">
        <v>13.31</v>
      </c>
      <c r="I33">
        <v>119.78</v>
      </c>
      <c r="J33">
        <v>102.96</v>
      </c>
      <c r="K33">
        <v>222.74</v>
      </c>
    </row>
    <row r="34" spans="1:11">
      <c r="A34" t="s">
        <v>856</v>
      </c>
      <c r="B34">
        <v>653000</v>
      </c>
      <c r="C34">
        <v>600</v>
      </c>
      <c r="D34">
        <v>8</v>
      </c>
      <c r="E34">
        <v>25.73</v>
      </c>
      <c r="F34">
        <v>17.940000000000001</v>
      </c>
      <c r="G34">
        <v>88.53</v>
      </c>
      <c r="H34">
        <v>20.399999999999999</v>
      </c>
      <c r="I34">
        <v>126.87</v>
      </c>
      <c r="J34">
        <v>157.82</v>
      </c>
      <c r="K34">
        <v>284.7</v>
      </c>
    </row>
    <row r="35" spans="1:11">
      <c r="A35" t="s">
        <v>857</v>
      </c>
      <c r="B35">
        <v>12200</v>
      </c>
      <c r="C35">
        <v>200</v>
      </c>
      <c r="D35">
        <v>8</v>
      </c>
      <c r="E35">
        <v>0.7</v>
      </c>
      <c r="F35">
        <v>17.940000000000001</v>
      </c>
      <c r="G35">
        <v>2.2400000000000002</v>
      </c>
      <c r="H35">
        <v>1.9</v>
      </c>
      <c r="I35">
        <v>22.09</v>
      </c>
      <c r="J35">
        <v>9.1199999999999992</v>
      </c>
      <c r="K35">
        <v>31.22</v>
      </c>
    </row>
    <row r="36" spans="1:11">
      <c r="A36" t="s">
        <v>858</v>
      </c>
      <c r="B36">
        <v>18700</v>
      </c>
      <c r="C36">
        <v>200</v>
      </c>
      <c r="D36">
        <v>8</v>
      </c>
      <c r="E36">
        <v>1</v>
      </c>
      <c r="F36">
        <v>17.940000000000001</v>
      </c>
      <c r="G36">
        <v>3.21</v>
      </c>
      <c r="H36">
        <v>2.92</v>
      </c>
      <c r="I36">
        <v>24.07</v>
      </c>
      <c r="J36">
        <v>13.99</v>
      </c>
      <c r="K36">
        <v>38.06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A5D2E-C08F-4AF2-890C-56A2A58CD61E}">
  <dimension ref="A1:L25"/>
  <sheetViews>
    <sheetView workbookViewId="0">
      <selection sqref="A1:L25"/>
    </sheetView>
  </sheetViews>
  <sheetFormatPr baseColWidth="10" defaultColWidth="8.83203125" defaultRowHeight="15"/>
  <cols>
    <col min="1" max="1" width="29.1640625" bestFit="1" customWidth="1"/>
  </cols>
  <sheetData>
    <row r="1" spans="1:12">
      <c r="A1" t="s">
        <v>816</v>
      </c>
      <c r="B1" t="s">
        <v>290</v>
      </c>
      <c r="C1" t="s">
        <v>291</v>
      </c>
      <c r="D1" t="s">
        <v>292</v>
      </c>
      <c r="E1" t="s">
        <v>817</v>
      </c>
      <c r="F1" t="s">
        <v>293</v>
      </c>
      <c r="G1" t="s">
        <v>859</v>
      </c>
      <c r="H1" t="s">
        <v>860</v>
      </c>
      <c r="I1" t="s">
        <v>861</v>
      </c>
      <c r="J1" t="s">
        <v>862</v>
      </c>
      <c r="K1" t="s">
        <v>863</v>
      </c>
      <c r="L1" t="s">
        <v>864</v>
      </c>
    </row>
    <row r="2" spans="1:12">
      <c r="A2" t="s">
        <v>865</v>
      </c>
      <c r="B2">
        <v>268000</v>
      </c>
      <c r="C2">
        <v>200</v>
      </c>
      <c r="D2">
        <v>8</v>
      </c>
      <c r="E2">
        <v>12.86</v>
      </c>
      <c r="F2">
        <v>0.26</v>
      </c>
      <c r="G2">
        <v>6.96</v>
      </c>
      <c r="H2">
        <v>11.41</v>
      </c>
      <c r="I2">
        <v>10.79</v>
      </c>
      <c r="J2">
        <v>29.16</v>
      </c>
      <c r="K2">
        <v>51.68</v>
      </c>
      <c r="L2">
        <v>80.849999999999994</v>
      </c>
    </row>
    <row r="3" spans="1:12">
      <c r="A3" t="s">
        <v>866</v>
      </c>
      <c r="B3">
        <v>351000</v>
      </c>
      <c r="C3">
        <v>200</v>
      </c>
      <c r="D3">
        <v>8</v>
      </c>
      <c r="E3">
        <v>18.010000000000002</v>
      </c>
      <c r="F3">
        <v>0.26</v>
      </c>
      <c r="G3">
        <v>6.96</v>
      </c>
      <c r="H3">
        <v>15.97</v>
      </c>
      <c r="I3">
        <v>14.13</v>
      </c>
      <c r="J3">
        <v>37.07</v>
      </c>
      <c r="K3">
        <v>67.69</v>
      </c>
      <c r="L3">
        <v>104.76</v>
      </c>
    </row>
    <row r="4" spans="1:12">
      <c r="A4" t="s">
        <v>867</v>
      </c>
      <c r="B4">
        <v>357000</v>
      </c>
      <c r="C4">
        <v>200</v>
      </c>
      <c r="D4">
        <v>8</v>
      </c>
      <c r="E4">
        <v>18.010000000000002</v>
      </c>
      <c r="F4">
        <v>0.17</v>
      </c>
      <c r="G4">
        <v>4.6500000000000004</v>
      </c>
      <c r="H4">
        <v>10.67</v>
      </c>
      <c r="I4">
        <v>9.61</v>
      </c>
      <c r="J4">
        <v>24.94</v>
      </c>
      <c r="K4">
        <v>46.02</v>
      </c>
      <c r="L4">
        <v>70.959999999999994</v>
      </c>
    </row>
    <row r="5" spans="1:12">
      <c r="A5" t="s">
        <v>868</v>
      </c>
      <c r="B5">
        <v>465000</v>
      </c>
      <c r="C5">
        <v>200</v>
      </c>
      <c r="D5">
        <v>8</v>
      </c>
      <c r="E5">
        <v>18.27</v>
      </c>
      <c r="F5">
        <v>0.22</v>
      </c>
      <c r="G5">
        <v>5.89</v>
      </c>
      <c r="H5">
        <v>13.71</v>
      </c>
      <c r="I5">
        <v>15.85</v>
      </c>
      <c r="J5">
        <v>35.46</v>
      </c>
      <c r="K5">
        <v>75.92</v>
      </c>
      <c r="L5">
        <v>111.39</v>
      </c>
    </row>
    <row r="6" spans="1:12">
      <c r="A6" t="s">
        <v>869</v>
      </c>
      <c r="B6">
        <v>465000</v>
      </c>
      <c r="C6">
        <v>200</v>
      </c>
      <c r="D6">
        <v>8</v>
      </c>
      <c r="E6">
        <v>18.27</v>
      </c>
      <c r="F6">
        <v>0.17</v>
      </c>
      <c r="G6">
        <v>4.6500000000000004</v>
      </c>
      <c r="H6">
        <v>10.83</v>
      </c>
      <c r="I6">
        <v>12.51</v>
      </c>
      <c r="J6">
        <v>28</v>
      </c>
      <c r="K6">
        <v>59.94</v>
      </c>
      <c r="L6">
        <v>87.94</v>
      </c>
    </row>
    <row r="7" spans="1:12">
      <c r="A7" t="s">
        <v>870</v>
      </c>
      <c r="B7">
        <v>536000</v>
      </c>
      <c r="C7">
        <v>200</v>
      </c>
      <c r="D7">
        <v>8</v>
      </c>
      <c r="E7">
        <v>20.58</v>
      </c>
      <c r="F7">
        <v>0.26</v>
      </c>
      <c r="G7">
        <v>6.96</v>
      </c>
      <c r="H7">
        <v>18.25</v>
      </c>
      <c r="I7">
        <v>21.58</v>
      </c>
      <c r="J7">
        <v>46.8</v>
      </c>
      <c r="K7">
        <v>103.37</v>
      </c>
      <c r="L7">
        <v>150.16999999999999</v>
      </c>
    </row>
    <row r="8" spans="1:12">
      <c r="A8" t="s">
        <v>871</v>
      </c>
      <c r="B8">
        <v>600000</v>
      </c>
      <c r="C8">
        <v>300</v>
      </c>
      <c r="D8">
        <v>10</v>
      </c>
      <c r="G8">
        <v>1.2</v>
      </c>
      <c r="H8">
        <v>1.83</v>
      </c>
      <c r="I8">
        <v>2.83</v>
      </c>
      <c r="K8">
        <v>4.8600000000000003</v>
      </c>
    </row>
    <row r="9" spans="1:12">
      <c r="A9" t="s">
        <v>872</v>
      </c>
      <c r="B9">
        <v>936000</v>
      </c>
      <c r="C9">
        <v>200</v>
      </c>
      <c r="D9">
        <v>8</v>
      </c>
      <c r="E9">
        <v>25.73</v>
      </c>
      <c r="F9">
        <v>0.22</v>
      </c>
      <c r="G9">
        <v>5.89</v>
      </c>
      <c r="H9">
        <v>19.32</v>
      </c>
      <c r="I9">
        <v>31.91</v>
      </c>
      <c r="J9">
        <v>57.13</v>
      </c>
      <c r="K9">
        <v>152.83000000000001</v>
      </c>
      <c r="L9">
        <v>209.96</v>
      </c>
    </row>
    <row r="10" spans="1:12">
      <c r="A10" t="s">
        <v>873</v>
      </c>
      <c r="B10">
        <v>941000</v>
      </c>
      <c r="C10">
        <v>200</v>
      </c>
      <c r="D10">
        <v>8</v>
      </c>
      <c r="E10">
        <v>25.73</v>
      </c>
      <c r="F10">
        <v>0.17</v>
      </c>
      <c r="G10">
        <v>4.6500000000000004</v>
      </c>
      <c r="H10">
        <v>15.25</v>
      </c>
      <c r="I10">
        <v>25.33</v>
      </c>
      <c r="J10">
        <v>45.24</v>
      </c>
      <c r="K10">
        <v>121.3</v>
      </c>
      <c r="L10">
        <v>166.55</v>
      </c>
    </row>
    <row r="11" spans="1:12">
      <c r="A11" t="s">
        <v>874</v>
      </c>
      <c r="B11">
        <v>469000</v>
      </c>
      <c r="C11">
        <v>350</v>
      </c>
      <c r="D11">
        <v>8</v>
      </c>
      <c r="E11">
        <v>16.98</v>
      </c>
      <c r="F11">
        <v>0.01</v>
      </c>
      <c r="G11">
        <v>0.33</v>
      </c>
      <c r="H11">
        <v>0.88</v>
      </c>
      <c r="I11">
        <v>0.37</v>
      </c>
      <c r="J11">
        <v>1.6</v>
      </c>
      <c r="K11">
        <v>3.02</v>
      </c>
      <c r="L11">
        <v>4.63</v>
      </c>
    </row>
    <row r="12" spans="1:12">
      <c r="A12" t="s">
        <v>875</v>
      </c>
      <c r="B12">
        <v>33500</v>
      </c>
      <c r="C12">
        <v>1000</v>
      </c>
      <c r="D12">
        <v>10</v>
      </c>
      <c r="E12">
        <v>1.07</v>
      </c>
      <c r="F12">
        <v>2.2200000000000002</v>
      </c>
      <c r="G12">
        <v>29.99</v>
      </c>
      <c r="H12">
        <v>3.91</v>
      </c>
      <c r="I12">
        <v>1.41</v>
      </c>
      <c r="J12">
        <v>35.32</v>
      </c>
      <c r="K12">
        <v>8.44</v>
      </c>
      <c r="L12">
        <v>43.77</v>
      </c>
    </row>
    <row r="13" spans="1:12">
      <c r="A13" t="s">
        <v>876</v>
      </c>
      <c r="B13">
        <v>216000</v>
      </c>
      <c r="C13">
        <v>350</v>
      </c>
      <c r="D13">
        <v>8</v>
      </c>
      <c r="E13">
        <v>9</v>
      </c>
      <c r="F13">
        <v>0.02</v>
      </c>
      <c r="G13">
        <v>0.39</v>
      </c>
      <c r="H13">
        <v>0.54</v>
      </c>
      <c r="I13">
        <v>0.2</v>
      </c>
      <c r="J13">
        <v>1.1399999999999999</v>
      </c>
      <c r="K13">
        <v>1.62</v>
      </c>
      <c r="L13">
        <v>2.77</v>
      </c>
    </row>
    <row r="14" spans="1:12">
      <c r="A14" t="s">
        <v>877</v>
      </c>
      <c r="B14">
        <v>268000</v>
      </c>
      <c r="C14">
        <v>350</v>
      </c>
      <c r="D14">
        <v>8</v>
      </c>
      <c r="E14">
        <v>11.81</v>
      </c>
      <c r="F14">
        <v>0.01</v>
      </c>
      <c r="G14">
        <v>0.28999999999999998</v>
      </c>
      <c r="H14">
        <v>0.53</v>
      </c>
      <c r="I14">
        <v>0.18</v>
      </c>
      <c r="J14">
        <v>1.02</v>
      </c>
      <c r="K14">
        <v>1.51</v>
      </c>
      <c r="L14">
        <v>2.5299999999999998</v>
      </c>
    </row>
    <row r="15" spans="1:12">
      <c r="A15" t="s">
        <v>878</v>
      </c>
      <c r="B15">
        <v>331000</v>
      </c>
      <c r="C15">
        <v>350</v>
      </c>
      <c r="D15">
        <v>8</v>
      </c>
      <c r="E15">
        <v>12.73</v>
      </c>
      <c r="F15">
        <v>0.01</v>
      </c>
      <c r="G15">
        <v>0.26</v>
      </c>
      <c r="H15">
        <v>0.51</v>
      </c>
      <c r="I15">
        <v>0.2</v>
      </c>
      <c r="J15">
        <v>0.98</v>
      </c>
      <c r="K15">
        <v>1.66</v>
      </c>
      <c r="L15">
        <v>2.65</v>
      </c>
    </row>
    <row r="16" spans="1:12">
      <c r="A16" t="s">
        <v>879</v>
      </c>
      <c r="B16">
        <v>364000</v>
      </c>
      <c r="C16">
        <v>350</v>
      </c>
      <c r="D16">
        <v>8</v>
      </c>
      <c r="E16">
        <v>14.15</v>
      </c>
      <c r="F16">
        <v>0.01</v>
      </c>
      <c r="G16">
        <v>0.23</v>
      </c>
      <c r="H16">
        <v>0.51</v>
      </c>
      <c r="I16">
        <v>0.2</v>
      </c>
      <c r="J16">
        <v>0.95</v>
      </c>
      <c r="K16">
        <v>1.64</v>
      </c>
      <c r="L16">
        <v>2.6</v>
      </c>
    </row>
    <row r="17" spans="1:12">
      <c r="A17" t="s">
        <v>880</v>
      </c>
      <c r="B17">
        <v>294000</v>
      </c>
      <c r="C17">
        <v>350</v>
      </c>
      <c r="D17">
        <v>8</v>
      </c>
      <c r="E17">
        <v>12.86</v>
      </c>
      <c r="F17">
        <v>0.01</v>
      </c>
      <c r="G17">
        <v>0.28999999999999998</v>
      </c>
      <c r="H17">
        <v>0.57999999999999996</v>
      </c>
      <c r="I17">
        <v>0.2</v>
      </c>
      <c r="J17">
        <v>1.0900000000000001</v>
      </c>
      <c r="K17">
        <v>1.66</v>
      </c>
      <c r="L17">
        <v>2.75</v>
      </c>
    </row>
    <row r="18" spans="1:12">
      <c r="A18" t="s">
        <v>881</v>
      </c>
      <c r="B18">
        <v>363000</v>
      </c>
      <c r="C18">
        <v>350</v>
      </c>
      <c r="D18">
        <v>8</v>
      </c>
      <c r="E18">
        <v>14.15</v>
      </c>
      <c r="F18">
        <v>0.01</v>
      </c>
      <c r="G18">
        <v>0.23</v>
      </c>
      <c r="H18">
        <v>0.51</v>
      </c>
      <c r="I18">
        <v>0.2</v>
      </c>
      <c r="J18">
        <v>0.95</v>
      </c>
      <c r="K18">
        <v>1.64</v>
      </c>
      <c r="L18">
        <v>2.6</v>
      </c>
    </row>
    <row r="19" spans="1:12">
      <c r="A19" t="s">
        <v>882</v>
      </c>
      <c r="B19">
        <v>492000</v>
      </c>
      <c r="C19">
        <v>350</v>
      </c>
      <c r="D19">
        <v>8</v>
      </c>
      <c r="E19">
        <v>15.44</v>
      </c>
      <c r="F19">
        <v>0.01</v>
      </c>
      <c r="G19">
        <v>0.23</v>
      </c>
      <c r="H19">
        <v>0.56000000000000005</v>
      </c>
      <c r="I19">
        <v>0.27</v>
      </c>
      <c r="J19">
        <v>1.07</v>
      </c>
      <c r="K19">
        <v>2.2200000000000002</v>
      </c>
      <c r="L19">
        <v>3.3</v>
      </c>
    </row>
    <row r="20" spans="1:12">
      <c r="A20" t="s">
        <v>883</v>
      </c>
      <c r="B20">
        <v>472000</v>
      </c>
      <c r="C20">
        <v>350</v>
      </c>
      <c r="D20">
        <v>8</v>
      </c>
      <c r="E20">
        <v>15.44</v>
      </c>
      <c r="F20">
        <v>0.01</v>
      </c>
      <c r="G20">
        <v>0.19</v>
      </c>
      <c r="H20">
        <v>0.46</v>
      </c>
      <c r="I20">
        <v>0.22</v>
      </c>
      <c r="J20">
        <v>0.88</v>
      </c>
      <c r="K20">
        <v>1.77</v>
      </c>
      <c r="L20">
        <v>2.66</v>
      </c>
    </row>
    <row r="21" spans="1:12">
      <c r="A21" t="s">
        <v>884</v>
      </c>
      <c r="B21">
        <v>44600</v>
      </c>
      <c r="C21">
        <v>350</v>
      </c>
      <c r="D21">
        <v>6</v>
      </c>
      <c r="E21">
        <v>2.14</v>
      </c>
      <c r="F21">
        <v>0.04</v>
      </c>
      <c r="G21">
        <v>0.65</v>
      </c>
      <c r="H21">
        <v>0.13</v>
      </c>
      <c r="I21">
        <v>0.11</v>
      </c>
      <c r="J21">
        <v>0.9</v>
      </c>
      <c r="K21">
        <v>0.68</v>
      </c>
      <c r="L21">
        <v>1.59</v>
      </c>
    </row>
    <row r="22" spans="1:12">
      <c r="A22" t="s">
        <v>885</v>
      </c>
      <c r="B22">
        <v>334800</v>
      </c>
      <c r="C22">
        <v>780</v>
      </c>
      <c r="D22">
        <v>5</v>
      </c>
      <c r="E22">
        <v>0.72</v>
      </c>
      <c r="F22">
        <v>1.73</v>
      </c>
      <c r="G22">
        <v>23.37</v>
      </c>
      <c r="H22">
        <v>2.2400000000000002</v>
      </c>
      <c r="I22">
        <v>10.39</v>
      </c>
      <c r="J22">
        <v>36.01</v>
      </c>
      <c r="K22">
        <v>131.19</v>
      </c>
      <c r="L22">
        <v>167.2</v>
      </c>
    </row>
    <row r="23" spans="1:12">
      <c r="A23" t="s">
        <v>886</v>
      </c>
      <c r="B23">
        <v>29000</v>
      </c>
      <c r="C23">
        <v>1040</v>
      </c>
      <c r="D23">
        <v>5</v>
      </c>
      <c r="E23">
        <v>1.36</v>
      </c>
      <c r="F23">
        <v>2.31</v>
      </c>
      <c r="G23">
        <v>31.2</v>
      </c>
      <c r="H23">
        <v>6.59</v>
      </c>
      <c r="I23">
        <v>1.93</v>
      </c>
      <c r="J23">
        <v>39.729999999999997</v>
      </c>
      <c r="K23">
        <v>11.38</v>
      </c>
      <c r="L23">
        <v>51.11</v>
      </c>
    </row>
    <row r="24" spans="1:12">
      <c r="A24" t="s">
        <v>887</v>
      </c>
      <c r="B24">
        <v>8340</v>
      </c>
      <c r="C24">
        <v>200</v>
      </c>
      <c r="D24">
        <v>5</v>
      </c>
      <c r="E24">
        <v>0.5</v>
      </c>
      <c r="F24">
        <v>0.25</v>
      </c>
      <c r="G24">
        <v>3.37</v>
      </c>
      <c r="H24">
        <v>0.26</v>
      </c>
      <c r="I24">
        <v>0.52</v>
      </c>
      <c r="J24">
        <v>4.16</v>
      </c>
      <c r="K24">
        <v>1.84</v>
      </c>
      <c r="L24">
        <v>6</v>
      </c>
    </row>
    <row r="25" spans="1:12">
      <c r="A25" t="s">
        <v>888</v>
      </c>
      <c r="B25">
        <v>10000</v>
      </c>
      <c r="C25">
        <v>200</v>
      </c>
      <c r="D25">
        <v>8</v>
      </c>
      <c r="E25">
        <v>0.7</v>
      </c>
      <c r="F25">
        <v>0.25</v>
      </c>
      <c r="G25">
        <v>3.37</v>
      </c>
      <c r="H25">
        <v>0.36</v>
      </c>
      <c r="I25">
        <v>0.39</v>
      </c>
      <c r="J25">
        <v>4.13</v>
      </c>
      <c r="K25">
        <v>1.54</v>
      </c>
      <c r="L25">
        <v>5.67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8 F A A B Q S w M E F A A C A A g A m 1 R k X O u r O E u l A A A A 9 w A A A B I A H A B D b 2 5 m a W c v U G F j a 2 F n Z S 5 4 b W w g o h g A K K A U A A A A A A A A A A A A A A A A A A A A A A A A A A A A h Y 8 x D o I w G I W v Q r r T l q r R k F I G V 0 l M i M a 1 K R U a 4 c f Q Y r m b g 0 f y C m I U d X N 8 3 / u G 9 + 7 X G 0 + H p g 4 u u r O m h Q R F m K J A g 2 o L A 2 W C e n c M V y g V f C v V S Z Y 6 G G W w 8 W C L B F X O n W N C v P f Y z 3 D b l Y R R G p F D t s l V p R u J P r L 5 L 4 c G r J O g N B J 8 / x o j G I 7 m C x x R t s S U k 4 n y z M D X Y O P g Z / s D + b q v X d 9 p o S H c 5 Z x M k Z P 3 C f E A U E s D B B Q A A g A I A J t U Z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b V G R c M 2 o v u 9 g C A A A 5 E Q A A E w A c A E Z v c m 1 1 b G F z L 1 N l Y 3 R p b 2 4 x L m 0 g o h g A K K A U A A A A A A A A A A A A A A A A A A A A A A A A A A A A 1 Z Z d b 9 o w F I b v k f g P V j Z N I L G w d t 0 u N n H R p k V D a z c G d L s o F T L h Q K w 5 d m o 7 H R T x 3 3 e S t K N A E k B F m s I N U s 4 T n 4 / X b 2 w N r m F S k G 7 y f / S 5 X C q X t E c V j M i d m g 0 c D 3 z m U q 6 P S I N w M O U S w V 9 X h s o F f H I x d Y H b v 6 T 6 P Z T y d 6 X J O N i O F A a E 0 R X L + d S / 1 q B 0 X z 9 M 3 h 1 9 O O m f y W m / q U J m C B U j 8 h M m Y O i Q A + m A B q p c r 3 + B r 6 p A M Q 3 k L B x h u H 9 O D S V D q q F / J U f A 3 / 4 I Q c 2 u q E a O j J 5 i x / a U 6 6 l V r R E R c l 4 j R o V Q r S W 1 r n Q x 6 M X 5 G o 8 d z G 9 a B v y G t c J Y t a 9 M j B p W j F q 3 i 5 u o h N v H 1 V 5 Z j k f F B K f T m w V g 4 U o x Z v c U F X o s l e 9 I H v o i C u p K S u r a f G 6 d 4 q j v g T A x w S k z H J W F F e M L x M D U L G p k b l 0 L t v n w 9 H 5 C 2 o q 5 8 B Q R o T 8 E t V h U y y U m U s t b V 7 M J y j D O H k A d F 1 n O Z R s 5 e i 6 h w w q 6 n j x S 9 H m u X a R 0 p D Y k w J a f R / e X s 0 s 5 D O I t U W Q 1 l 1 3 k q L m E D q v m e v J I T U f J Y D c d O z g i x l / q y u / G A / W + y B L G H e S o F 8 c P K 9 y z l J F m L R G E R u / p v v B F 7 u v J P z A a X N y F L P B R j y L r t 9 Z K j p J r 5 G E 1 T S 0 j V h f z k 2 / U h 3 o X P 7 L 1 N n K r 3 8 5 / 2 r a x Y A 8 7 T j x J K q + r i L S E + X h i R 3 m S g 1 S I k H K C o y c V T + k U A k P j k J N L N k Z k h q N P Y d q g x q R D T b x I n b o K q m t 7 K a I u 6 V C q X K I Z A s 8 F O m + u S M s P 7 K 1 Q 2 7 7 O h 3 r S Y N 8 R u p 0 i 5 0 z h n T C / d D Z F c b c X l 3 A 7 l p f A 2 7 n Y x V n Y P j Z W 1 D V S 6 c E X q u 4 h 8 o 0 u t J U 3 2 8 m z 8 y Z 9 Y E t n l b N p 6 / / o 5 d i D 8 R o T y u u e y n Y y V p E R T 3 y c F Y 1 N l x V c c 1 x m h s Q Z + a s k t k h j 9 r l Y A h 8 P A r w G A e f 4 q M B 2 W O 0 k 7 4 K 5 A h 7 4 k p l S R O H 2 / z 7 n X b Q B 8 8 + 7 7 P i j U 3 Y 8 n X L y P L l l l 2 M k n c p z z F 9 Q S w E C L Q A U A A I A C A C b V G R c 6 6 s 4 S 6 U A A A D 3 A A A A E g A A A A A A A A A A A A A A A A A A A A A A Q 2 9 u Z m l n L 1 B h Y 2 t h Z 2 U u e G 1 s U E s B A i 0 A F A A C A A g A m 1 R k X A / K 6 a u k A A A A 6 Q A A A B M A A A A A A A A A A A A A A A A A 8 Q A A A F t D b 2 5 0 Z W 5 0 X 1 R 5 c G V z X S 5 4 b W x Q S w E C L Q A U A A I A C A C b V G R c M 2 o v u 9 g C A A A 5 E Q A A E w A A A A A A A A A A A A A A A A D i A Q A A R m 9 y b X V s Y X M v U 2 V j d G l v b j E u b V B L B Q Y A A A A A A w A D A M I A A A A H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e U w A A A A A A A L x T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X J 5 X 0 N o Z W 1 p Y 2 F s c z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m N m Z h N z Y w Z C 0 1 M 2 V j L T Q 5 N W M t Y m M w M S 0 5 O T U y N T g 2 O T Q 2 M D I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V G F y Z 2 V 0 I i B W Y W x 1 Z T 0 i c 3 F y e V 9 D a G V t a W N h b H M x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Q W N 0 a X Z l I G l u Z 3 J l Z G l l b n Q m c X V v d D s s J n F 1 b 3 Q 7 V W 5 p d C Z x d W 9 0 O y w m c X V v d D t B d m c g U H J p Y 2 U m c X V v d D t d I i A v P j x F b n R y e S B U e X B l P S J G a W x s Q 2 9 s d W 1 u V H l w Z X M i I F Z h b H V l P S J z Q m d Z R i I g L z 4 8 R W 5 0 c n k g V H l w Z T 0 i R m l s b E x h c 3 R V c G R h d G V k I i B W Y W x 1 Z T 0 i Z D I w M j U t M D Y t M j d U M T U 6 M T E 6 N T k u M j Y x N j g 0 M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g 1 I i A v P j x F b n R y e S B U e X B l P S J B Z G R l Z F R v R G F 0 Y U 1 v Z G V s I i B W Y W x 1 Z T 0 i b D E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F y e V 9 D a G V t a W N h b H M x L 0 N o Y W 5 n Z W Q g V H l w Z S 5 7 Q W N 0 a X Z l I G l u Z 3 J l Z G l l b n Q s M H 0 m c X V v d D s s J n F 1 b 3 Q 7 U 2 V j d G l v b j E v c X J 5 X 0 N o Z W 1 p Y 2 F s c z E v Q 2 h h b m d l Z C B U e X B l L n t V b m l 0 L D F 9 J n F 1 b 3 Q 7 L C Z x d W 9 0 O 1 N l Y 3 R p b 2 4 x L 3 F y e V 9 D a G V t a W N h b H M x L 0 N o Y W 5 n Z W Q g V H l w Z S 5 7 Q X Z n I F B y a W N l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3 F y e V 9 D a G V t a W N h b H M x L 0 N o Y W 5 n Z W Q g V H l w Z S 5 7 Q W N 0 a X Z l I G l u Z 3 J l Z G l l b n Q s M H 0 m c X V v d D s s J n F 1 b 3 Q 7 U 2 V j d G l v b j E v c X J 5 X 0 N o Z W 1 p Y 2 F s c z E v Q 2 h h b m d l Z C B U e X B l L n t V b m l 0 L D F 9 J n F 1 b 3 Q 7 L C Z x d W 9 0 O 1 N l Y 3 R p b 2 4 x L 3 F y e V 9 D a G V t a W N h b H M x L 0 N o Y W 5 n Z W Q g V H l w Z S 5 7 Q X Z n I F B y a W N l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x c n l f Q 2 h l b W l j Y W x z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c n l f Q 2 h l b W l j Y W x z M S 9 x c n l f Q 2 h l b W l j Y W x z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X J 5 X 0 N o Z W 1 p Y 2 F s c z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c n l f R m V y d G l s a X p l c j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N G Y z Z T R h Z C 1 m N G U 0 L T Q 5 Y 2 M t O D U y M S 1 k M D g w N D c 2 N j k z Y T c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V G F y Z 2 V 0 I i B W Y W x 1 Z T 0 i c 3 F y e V 9 G Z X J 0 a W x p e m V y M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Z l c n R p b G l 6 Z X I m c X V v d D s s J n F 1 b 3 Q 7 V W 5 p d C Z x d W 9 0 O y w m c X V v d D t D b 3 N 0 I H B l c i B V b m l 0 J n F 1 b 3 Q 7 X S I g L z 4 8 R W 5 0 c n k g V H l w Z T 0 i R m l s b E N v b H V t b l R 5 c G V z I i B W Y W x 1 Z T 0 i c 0 J n W U Y i I C 8 + P E V u d H J 5 I F R 5 c G U 9 I k Z p b G x M Y X N 0 V X B k Y X R l Z C I g V m F s d W U 9 I m Q y M D I 1 L T A 2 L T I 3 V D E 1 O j E x O j U 5 L j I 2 N z A 0 M j l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M i I g L z 4 8 R W 5 0 c n k g V H l w Z T 0 i Q W R k Z W R U b 0 R h d G F N b 2 R l b C I g V m F s d W U 9 I m w x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c n l f R m V y d G l s a X p l c j I v Q 2 h h b m d l Z C B U e X B l L n t G Z X J 0 a W x p e m V y L D B 9 J n F 1 b 3 Q 7 L C Z x d W 9 0 O 1 N l Y 3 R p b 2 4 x L 3 F y e V 9 G Z X J 0 a W x p e m V y M i 9 D a G F u Z 2 V k I F R 5 c G U u e 1 V u a X Q s M X 0 m c X V v d D s s J n F 1 b 3 Q 7 U 2 V j d G l v b j E v c X J 5 X 0 Z l c n R p b G l 6 Z X I y L 0 N o Y W 5 n Z W Q g V H l w Z S 5 7 Q 2 9 z d C B w Z X I g V W 5 p d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x c n l f R m V y d G l s a X p l c j I v Q 2 h h b m d l Z C B U e X B l L n t G Z X J 0 a W x p e m V y L D B 9 J n F 1 b 3 Q 7 L C Z x d W 9 0 O 1 N l Y 3 R p b 2 4 x L 3 F y e V 9 G Z X J 0 a W x p e m V y M i 9 D a G F u Z 2 V k I F R 5 c G U u e 1 V u a X Q s M X 0 m c X V v d D s s J n F 1 b 3 Q 7 U 2 V j d G l v b j E v c X J 5 X 0 Z l c n R p b G l 6 Z X I y L 0 N o Y W 5 n Z W Q g V H l w Z S 5 7 Q 2 9 z d C B w Z X I g V W 5 p d C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X J 5 X 0 Z l c n R p b G l 6 Z X I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y e V 9 G Z X J 0 a W x p e m V y M i 9 x c n l f R m V y d G l s a X p l c l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y e V 9 G Z X J 0 a W x p e m V y M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y e V 9 T Y W x l X 1 B y a W N l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D R m N D A 2 N T A t M 2 I 4 O C 0 0 O D F j L T h l O D k t O T M 3 M T Y 1 M 2 V m M D V l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x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x c n l f U 2 F s Z V 9 Q c m l j Z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N y b 3 A m c X V v d D s s J n F 1 b 3 Q 7 V W 5 p d C Z x d W 9 0 O y w m c X V v d D t S Z X R h a W w g U H J p Y 2 U m c X V v d D t d I i A v P j x F b n R y e S B U e X B l P S J G a W x s Q 2 9 s d W 1 u V H l w Z X M i I F Z h b H V l P S J z Q m d Z R i I g L z 4 8 R W 5 0 c n k g V H l w Z T 0 i R m l s b E x h c 3 R V c G R h d G V k I i B W Y W x 1 Z T 0 i Z D I w M j U t M D Y t M j d U M T U 6 M T E 6 N T k u M j c 1 O D k 3 N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y I i A v P j x F b n R y e S B U e X B l P S J B Z G R l Z F R v R G F 0 Y U 1 v Z G V s I i B W Y W x 1 Z T 0 i b D E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F y e V 9 T Y W x l X 1 B y a W N l L 0 N o Y W 5 n Z W Q g V H l w Z S 5 7 Q 3 J v c C w w f S Z x d W 9 0 O y w m c X V v d D t T Z W N 0 a W 9 u M S 9 x c n l f U 2 F s Z V 9 Q c m l j Z S 9 D a G F u Z 2 V k I F R 5 c G U u e 1 V u a X Q s M X 0 m c X V v d D s s J n F 1 b 3 Q 7 U 2 V j d G l v b j E v c X J 5 X 1 N h b G V f U H J p Y 2 U v Q 2 h h b m d l Z C B U e X B l L n t S Z X R h a W w g U H J p Y 2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c X J 5 X 1 N h b G V f U H J p Y 2 U v Q 2 h h b m d l Z C B U e X B l L n t D c m 9 w L D B 9 J n F 1 b 3 Q 7 L C Z x d W 9 0 O 1 N l Y 3 R p b 2 4 x L 3 F y e V 9 T Y W x l X 1 B y a W N l L 0 N o Y W 5 n Z W Q g V H l w Z S 5 7 V W 5 p d C w x f S Z x d W 9 0 O y w m c X V v d D t T Z W N 0 a W 9 u M S 9 x c n l f U 2 F s Z V 9 Q c m l j Z S 9 D a G F u Z 2 V k I F R 5 c G U u e 1 J l d G F p b C B Q c m l j Z S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X J 5 X 1 N h b G V f U H J p Y 2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X J 5 X 1 N h b G V f U H J p Y 2 U v c X J 5 X 1 N h b G V f U H J p Y 2 V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c n l f U 2 F s Z V 9 Q c m l j Z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y e V 9 P d G h l c j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l Y 2 N i M W U 3 N C 1 k Z j F k L T Q w Y T Y t O D F k N S 0 0 M D k x O T E x M j U 5 O T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V G F y Z 2 V 0 I i B W Y W x 1 Z T 0 i c 3 F y e V 9 P d G h l c j M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J b n B 1 d H M m c X V v d D s s J n F 1 b 3 Q 7 V W 5 p d C Z x d W 9 0 O y w m c X V v d D t D b 3 N 0 I H B l c i B 1 b m l 0 J n F 1 b 3 Q 7 X S I g L z 4 8 R W 5 0 c n k g V H l w Z T 0 i R m l s b E N v b H V t b l R 5 c G V z I i B W Y W x 1 Z T 0 i c 0 J n W U Y i I C 8 + P E V u d H J 5 I F R 5 c G U 9 I k Z p b G x M Y X N 0 V X B k Y X R l Z C I g V m F s d W U 9 I m Q y M D I 1 L T A 2 L T I 3 V D E 1 O j E x O j U 5 L j I 3 M T Y y N j F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0 O S I g L z 4 8 R W 5 0 c n k g V H l w Z T 0 i Q W R k Z W R U b 0 R h d G F N b 2 R l b C I g V m F s d W U 9 I m w x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c n l f T 3 R o Z X I z L 0 N o Y W 5 n Z W Q g V H l w Z S 5 7 S W 5 w d X R z L D B 9 J n F 1 b 3 Q 7 L C Z x d W 9 0 O 1 N l Y 3 R p b 2 4 x L 3 F y e V 9 P d G h l c j M v Q 2 h h b m d l Z C B U e X B l L n t V b m l 0 L D F 9 J n F 1 b 3 Q 7 L C Z x d W 9 0 O 1 N l Y 3 R p b 2 4 x L 3 F y e V 9 P d G h l c j M v Q 2 h h b m d l Z C B U e X B l L n t D b 3 N 0 I H B l c i B 1 b m l 0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3 F y e V 9 P d G h l c j M v Q 2 h h b m d l Z C B U e X B l L n t J b n B 1 d H M s M H 0 m c X V v d D s s J n F 1 b 3 Q 7 U 2 V j d G l v b j E v c X J 5 X 0 9 0 a G V y M y 9 D a G F u Z 2 V k I F R 5 c G U u e 1 V u a X Q s M X 0 m c X V v d D s s J n F 1 b 3 Q 7 U 2 V j d G l v b j E v c X J 5 X 0 9 0 a G V y M y 9 D a G F u Z 2 V k I F R 5 c G U u e 0 N v c 3 Q g c G V y I H V u a X Q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F y e V 9 P d G h l c j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X J 5 X 0 9 0 a G V y M y 9 x c n l f T 3 R o Z X J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c n l f T 3 R o Z X I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X J 5 X 1 R v d 2 V k X 0 V x d W l w b W V u d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d k M z Q 0 Z W Y 4 L W U 0 N G I t N D E z M S 1 h M z U 4 L T F m M z F h M j I 4 Z m J i M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S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c X J 5 X 1 R v d 2 V k X 0 V x d W l w b W V u d C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l 0 Z W 0 g T m F t Z S 9 T a X p l L 1 B v d 2 V y I F V u a X Q m c X V v d D s s J n F 1 b 3 Q 7 U H V y Y 2 h h c 2 U g U H J p Y 2 U g K C Q p J n F 1 b 3 Q 7 L C Z x d W 9 0 O 0 F u b n V h b C B V c 2 U g K G h y c y k m c X V v d D s s J n F 1 b 3 Q 7 V X N l Z n V s I E x p Z m U g K H l l Y X I p J n F 1 b 3 Q 7 L C Z x d W 9 0 O 1 B l c m Y g U m F 0 Z S A o a H I v Y W N y Z S k m c X V v d D s s J n F 1 b 3 Q 7 T G F i b 3 I g K G h y L 2 F j c m U p J n F 1 b 3 Q 7 L C Z x d W 9 0 O 0 Z 1 Z W w g K G h y L 2 F j c m U p J n F 1 b 3 Q 7 L C Z x d W 9 0 O 1 J c d T A w M j Z N I E l t c C 4 g K G h y L 2 F j c m U p J n F 1 b 3 Q 7 L C Z x d W 9 0 O 1 J c d T A w M j Z N I F A u V S 4 g K G h y L 2 F j c m U p J n F 1 b 3 Q 7 L C Z x d W 9 0 O 1 R v d G F s I F J c d T A w M j Z N I C h o c i 9 h Y 3 J l K S Z x d W 9 0 O y w m c X V v d D t U b 3 R h b C A g R G l y Z W N 0 I C h o c i 9 h Y 3 J l K S Z x d W 9 0 O y w m c X V v d D t G a X h l Z C A g S W 1 w L i A o a H I v Y W N y Z S k m c X V v d D s s J n F 1 b 3 Q 7 R m l 4 Z W Q g U C 5 V L i A o a H I v Y W N y Z S k m c X V v d D s s J n F 1 b 3 Q 7 V G 9 0 Y W w g R m l 4 Z W Q g K G h y L 2 F j c m U p J n F 1 b 3 Q 7 L C Z x d W 9 0 O 1 R v d G F s I E N v c 3 Q g K G h y L 2 F j c m U p J n F 1 b 3 Q 7 X S I g L z 4 8 R W 5 0 c n k g V H l w Z T 0 i R m l s b E N v b H V t b l R 5 c G V z I i B W Y W x 1 Z T 0 i c 0 J n T U R B d 1 V G Q l F V R k J R V U Z C U V V G I i A v P j x F b n R y e S B U e X B l P S J G a W x s T G F z d F V w Z G F 0 Z W Q i I F Z h b H V l P S J k M j A y N S 0 w N i 0 y N 1 Q x N T o x M T o 1 O S 4 y O D Q 2 M T Y w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T E z I i A v P j x F b n R y e S B U e X B l P S J B Z G R l Z F R v R G F 0 Y U 1 v Z G V s I i B W Y W x 1 Z T 0 i b D E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c n l f V G 9 3 Z W R f R X F 1 a X B t Z W 5 0 L 0 N o Y W 5 n Z W Q g V H l w Z S 5 7 S X R l b S B O Y W 1 l L 1 N p e m U v U G 9 3 Z X I g V W 5 p d C w w f S Z x d W 9 0 O y w m c X V v d D t T Z W N 0 a W 9 u M S 9 x c n l f V G 9 3 Z W R f R X F 1 a X B t Z W 5 0 L 0 N o Y W 5 n Z W Q g V H l w Z S 5 7 U H V y Y 2 h h c 2 U g U H J p Y 2 U g K C Q p L D F 9 J n F 1 b 3 Q 7 L C Z x d W 9 0 O 1 N l Y 3 R p b 2 4 x L 3 F y e V 9 U b 3 d l Z F 9 F c X V p c G 1 l b n Q v Q 2 h h b m d l Z C B U e X B l L n t B b m 5 1 Y W w g V X N l I C h o c n M p L D J 9 J n F 1 b 3 Q 7 L C Z x d W 9 0 O 1 N l Y 3 R p b 2 4 x L 3 F y e V 9 U b 3 d l Z F 9 F c X V p c G 1 l b n Q v Q 2 h h b m d l Z C B U e X B l L n t V c 2 V m d W w g T G l m Z S A o e W V h c i k s M 3 0 m c X V v d D s s J n F 1 b 3 Q 7 U 2 V j d G l v b j E v c X J 5 X 1 R v d 2 V k X 0 V x d W l w b W V u d C 9 D a G F u Z 2 V k I F R 5 c G U u e 1 B l c m Y g U m F 0 Z S A o a H I v Y W N y Z S k s N H 0 m c X V v d D s s J n F 1 b 3 Q 7 U 2 V j d G l v b j E v c X J 5 X 1 R v d 2 V k X 0 V x d W l w b W V u d C 9 D a G F u Z 2 V k I F R 5 c G U u e 0 x h Y m 9 y I C h o c i 9 h Y 3 J l K S w 1 f S Z x d W 9 0 O y w m c X V v d D t T Z W N 0 a W 9 u M S 9 x c n l f V G 9 3 Z W R f R X F 1 a X B t Z W 5 0 L 0 N o Y W 5 n Z W Q g V H l w Z S 5 7 R n V l b C A o a H I v Y W N y Z S k s N n 0 m c X V v d D s s J n F 1 b 3 Q 7 U 2 V j d G l v b j E v c X J 5 X 1 R v d 2 V k X 0 V x d W l w b W V u d C 9 D a G F u Z 2 V k I F R 5 c G U u e 1 J c d T A w M j Z N I E l t c C 4 g K G h y L 2 F j c m U p L D d 9 J n F 1 b 3 Q 7 L C Z x d W 9 0 O 1 N l Y 3 R p b 2 4 x L 3 F y e V 9 U b 3 d l Z F 9 F c X V p c G 1 l b n Q v Q 2 h h b m d l Z C B U e X B l L n t S X H U w M D I 2 T S B Q L l U u I C h o c i 9 h Y 3 J l K S w 4 f S Z x d W 9 0 O y w m c X V v d D t T Z W N 0 a W 9 u M S 9 x c n l f V G 9 3 Z W R f R X F 1 a X B t Z W 5 0 L 0 N o Y W 5 n Z W Q g V H l w Z S 5 7 V G 9 0 Y W w g U l x 1 M D A y N k 0 g K G h y L 2 F j c m U p L D l 9 J n F 1 b 3 Q 7 L C Z x d W 9 0 O 1 N l Y 3 R p b 2 4 x L 3 F y e V 9 U b 3 d l Z F 9 F c X V p c G 1 l b n Q v Q 2 h h b m d l Z C B U e X B l L n t U b 3 R h b C A g R G l y Z W N 0 I C h o c i 9 h Y 3 J l K S w x M H 0 m c X V v d D s s J n F 1 b 3 Q 7 U 2 V j d G l v b j E v c X J 5 X 1 R v d 2 V k X 0 V x d W l w b W V u d C 9 D a G F u Z 2 V k I F R 5 c G U u e 0 Z p e G V k I C B J b X A u I C h o c i 9 h Y 3 J l K S w x M X 0 m c X V v d D s s J n F 1 b 3 Q 7 U 2 V j d G l v b j E v c X J 5 X 1 R v d 2 V k X 0 V x d W l w b W V u d C 9 D a G F u Z 2 V k I F R 5 c G U u e 0 Z p e G V k I F A u V S 4 g K G h y L 2 F j c m U p L D E y f S Z x d W 9 0 O y w m c X V v d D t T Z W N 0 a W 9 u M S 9 x c n l f V G 9 3 Z W R f R X F 1 a X B t Z W 5 0 L 0 N o Y W 5 n Z W Q g V H l w Z S 5 7 V G 9 0 Y W w g R m l 4 Z W Q g K G h y L 2 F j c m U p L D E z f S Z x d W 9 0 O y w m c X V v d D t T Z W N 0 a W 9 u M S 9 x c n l f V G 9 3 Z W R f R X F 1 a X B t Z W 5 0 L 0 N o Y W 5 n Z W Q g V H l w Z S 5 7 V G 9 0 Y W w g Q 2 9 z d C A o a H I v Y W N y Z S k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x c n l f V G 9 3 Z W R f R X F 1 a X B t Z W 5 0 L 0 N o Y W 5 n Z W Q g V H l w Z S 5 7 S X R l b S B O Y W 1 l L 1 N p e m U v U G 9 3 Z X I g V W 5 p d C w w f S Z x d W 9 0 O y w m c X V v d D t T Z W N 0 a W 9 u M S 9 x c n l f V G 9 3 Z W R f R X F 1 a X B t Z W 5 0 L 0 N o Y W 5 n Z W Q g V H l w Z S 5 7 U H V y Y 2 h h c 2 U g U H J p Y 2 U g K C Q p L D F 9 J n F 1 b 3 Q 7 L C Z x d W 9 0 O 1 N l Y 3 R p b 2 4 x L 3 F y e V 9 U b 3 d l Z F 9 F c X V p c G 1 l b n Q v Q 2 h h b m d l Z C B U e X B l L n t B b m 5 1 Y W w g V X N l I C h o c n M p L D J 9 J n F 1 b 3 Q 7 L C Z x d W 9 0 O 1 N l Y 3 R p b 2 4 x L 3 F y e V 9 U b 3 d l Z F 9 F c X V p c G 1 l b n Q v Q 2 h h b m d l Z C B U e X B l L n t V c 2 V m d W w g T G l m Z S A o e W V h c i k s M 3 0 m c X V v d D s s J n F 1 b 3 Q 7 U 2 V j d G l v b j E v c X J 5 X 1 R v d 2 V k X 0 V x d W l w b W V u d C 9 D a G F u Z 2 V k I F R 5 c G U u e 1 B l c m Y g U m F 0 Z S A o a H I v Y W N y Z S k s N H 0 m c X V v d D s s J n F 1 b 3 Q 7 U 2 V j d G l v b j E v c X J 5 X 1 R v d 2 V k X 0 V x d W l w b W V u d C 9 D a G F u Z 2 V k I F R 5 c G U u e 0 x h Y m 9 y I C h o c i 9 h Y 3 J l K S w 1 f S Z x d W 9 0 O y w m c X V v d D t T Z W N 0 a W 9 u M S 9 x c n l f V G 9 3 Z W R f R X F 1 a X B t Z W 5 0 L 0 N o Y W 5 n Z W Q g V H l w Z S 5 7 R n V l b C A o a H I v Y W N y Z S k s N n 0 m c X V v d D s s J n F 1 b 3 Q 7 U 2 V j d G l v b j E v c X J 5 X 1 R v d 2 V k X 0 V x d W l w b W V u d C 9 D a G F u Z 2 V k I F R 5 c G U u e 1 J c d T A w M j Z N I E l t c C 4 g K G h y L 2 F j c m U p L D d 9 J n F 1 b 3 Q 7 L C Z x d W 9 0 O 1 N l Y 3 R p b 2 4 x L 3 F y e V 9 U b 3 d l Z F 9 F c X V p c G 1 l b n Q v Q 2 h h b m d l Z C B U e X B l L n t S X H U w M D I 2 T S B Q L l U u I C h o c i 9 h Y 3 J l K S w 4 f S Z x d W 9 0 O y w m c X V v d D t T Z W N 0 a W 9 u M S 9 x c n l f V G 9 3 Z W R f R X F 1 a X B t Z W 5 0 L 0 N o Y W 5 n Z W Q g V H l w Z S 5 7 V G 9 0 Y W w g U l x 1 M D A y N k 0 g K G h y L 2 F j c m U p L D l 9 J n F 1 b 3 Q 7 L C Z x d W 9 0 O 1 N l Y 3 R p b 2 4 x L 3 F y e V 9 U b 3 d l Z F 9 F c X V p c G 1 l b n Q v Q 2 h h b m d l Z C B U e X B l L n t U b 3 R h b C A g R G l y Z W N 0 I C h o c i 9 h Y 3 J l K S w x M H 0 m c X V v d D s s J n F 1 b 3 Q 7 U 2 V j d G l v b j E v c X J 5 X 1 R v d 2 V k X 0 V x d W l w b W V u d C 9 D a G F u Z 2 V k I F R 5 c G U u e 0 Z p e G V k I C B J b X A u I C h o c i 9 h Y 3 J l K S w x M X 0 m c X V v d D s s J n F 1 b 3 Q 7 U 2 V j d G l v b j E v c X J 5 X 1 R v d 2 V k X 0 V x d W l w b W V u d C 9 D a G F u Z 2 V k I F R 5 c G U u e 0 Z p e G V k I F A u V S 4 g K G h y L 2 F j c m U p L D E y f S Z x d W 9 0 O y w m c X V v d D t T Z W N 0 a W 9 u M S 9 x c n l f V G 9 3 Z W R f R X F 1 a X B t Z W 5 0 L 0 N o Y W 5 n Z W Q g V H l w Z S 5 7 V G 9 0 Y W w g R m l 4 Z W Q g K G h y L 2 F j c m U p L D E z f S Z x d W 9 0 O y w m c X V v d D t T Z W N 0 a W 9 u M S 9 x c n l f V G 9 3 Z W R f R X F 1 a X B t Z W 5 0 L 0 N o Y W 5 n Z W Q g V H l w Z S 5 7 V G 9 0 Y W w g Q 2 9 z d C A o a H I v Y W N y Z S k s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x c n l f V G 9 3 Z W R f R X F 1 a X B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y e V 9 U b 3 d l Z F 9 F c X V p c G 1 l b n Q v c X J 5 X 1 R v d 2 V k X 0 V x d W l w b W V u d F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y e V 9 U b 3 d l Z F 9 F c X V p c G 1 l b n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c n l f V H J h Y 3 R v c n N f S G F y d m V z d G V y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M 2 M m U 5 M j Q 0 L W R i Z D U t N G Q x Y S 1 h M T U y L W E 4 O D I x M D N m O W J h Y y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S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c X J 5 X 1 R y Y W N 0 b 3 J z X 0 h h c n Z l c 3 R l c n M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J d G V t I E 5 h b W U v U 2 l 6 Z S Z x d W 9 0 O y w m c X V v d D t Q d X J j a G F z Z S B Q c m l j Z S A o J C k m c X V v d D s s J n F 1 b 3 Q 7 Q W 5 u d W F s I F V z Z S A o a H J z K S Z x d W 9 0 O y w m c X V v d D t V c 2 V m d W w g T G l m Z S A o e W V h c i k m c X V v d D s s J n F 1 b 3 Q 7 R n V l b C B V c 2 U g K G d h b C 9 o c i k m c X V v d D s s J n F 1 b 3 Q 7 T G F i b 3 I g I C g k L 2 h y K S Z x d W 9 0 O y w m c X V v d D t G d W V s I C g k L 2 h y K S Z x d W 9 0 O y w m c X V v d D t S X H U w M D I 2 T S A o J C 9 o c i k m c X V v d D s s J n F 1 b 3 Q 7 V G 9 0 Y W w g I E R p c m V j d C A o J C 9 o c i k m c X V v d D s s J n F 1 b 3 Q 7 R m l 4 Z W Q g K C Q v a H I p J n F 1 b 3 Q 7 L C Z x d W 9 0 O 1 R v d G F s I E N v c 3 Q g K C Q v a H I p J n F 1 b 3 Q 7 X S I g L z 4 8 R W 5 0 c n k g V H l w Z T 0 i R m l s b E N v b H V t b l R 5 c G V z I i B W Y W x 1 Z T 0 i c 0 J n T U R B d 1 V G Q l F V R k J R V T 0 i I C 8 + P E V u d H J 5 I F R 5 c G U 9 I k Z p b G x M Y X N 0 V X B k Y X R l Z C I g V m F s d W U 9 I m Q y M D I 1 L T A 2 L T I 3 V D E 1 O j E x O j U 5 L j I 4 O T E y O D R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z N S I g L z 4 8 R W 5 0 c n k g V H l w Z T 0 i Q W R k Z W R U b 0 R h d G F N b 2 R l b C I g V m F s d W U 9 I m w x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X J 5 X 1 R y Y W N 0 b 3 J z X 0 h h c n Z l c 3 R l c n M v Q 2 h h b m d l Z C B U e X B l L n t J d G V t I E 5 h b W U v U 2 l 6 Z S w w f S Z x d W 9 0 O y w m c X V v d D t T Z W N 0 a W 9 u M S 9 x c n l f V H J h Y 3 R v c n N f S G F y d m V z d G V y c y 9 D a G F u Z 2 V k I F R 5 c G U u e 1 B 1 c m N o Y X N l I F B y a W N l I C g k K S w x f S Z x d W 9 0 O y w m c X V v d D t T Z W N 0 a W 9 u M S 9 x c n l f V H J h Y 3 R v c n N f S G F y d m V z d G V y c y 9 D a G F u Z 2 V k I F R 5 c G U u e 0 F u b n V h b C B V c 2 U g K G h y c y k s M n 0 m c X V v d D s s J n F 1 b 3 Q 7 U 2 V j d G l v b j E v c X J 5 X 1 R y Y W N 0 b 3 J z X 0 h h c n Z l c 3 R l c n M v Q 2 h h b m d l Z C B U e X B l L n t V c 2 V m d W w g T G l m Z S A o e W V h c i k s M 3 0 m c X V v d D s s J n F 1 b 3 Q 7 U 2 V j d G l v b j E v c X J 5 X 1 R y Y W N 0 b 3 J z X 0 h h c n Z l c 3 R l c n M v Q 2 h h b m d l Z C B U e X B l L n t G d W V s I F V z Z S A o Z 2 F s L 2 h y K S w 0 f S Z x d W 9 0 O y w m c X V v d D t T Z W N 0 a W 9 u M S 9 x c n l f V H J h Y 3 R v c n N f S G F y d m V z d G V y c y 9 D a G F u Z 2 V k I F R 5 c G U u e 0 x h Y m 9 y I C A o J C 9 o c i k s N X 0 m c X V v d D s s J n F 1 b 3 Q 7 U 2 V j d G l v b j E v c X J 5 X 1 R y Y W N 0 b 3 J z X 0 h h c n Z l c 3 R l c n M v Q 2 h h b m d l Z C B U e X B l L n t G d W V s I C g k L 2 h y K S w 2 f S Z x d W 9 0 O y w m c X V v d D t T Z W N 0 a W 9 u M S 9 x c n l f V H J h Y 3 R v c n N f S G F y d m V z d G V y c y 9 D a G F u Z 2 V k I F R 5 c G U u e 1 J c d T A w M j Z N I C g k L 2 h y K S w 3 f S Z x d W 9 0 O y w m c X V v d D t T Z W N 0 a W 9 u M S 9 x c n l f V H J h Y 3 R v c n N f S G F y d m V z d G V y c y 9 D a G F u Z 2 V k I F R 5 c G U u e 1 R v d G F s I C B E a X J l Y 3 Q g K C Q v a H I p L D h 9 J n F 1 b 3 Q 7 L C Z x d W 9 0 O 1 N l Y 3 R p b 2 4 x L 3 F y e V 9 U c m F j d G 9 y c 1 9 I Y X J 2 Z X N 0 Z X J z L 0 N o Y W 5 n Z W Q g V H l w Z S 5 7 R m l 4 Z W Q g K C Q v a H I p L D l 9 J n F 1 b 3 Q 7 L C Z x d W 9 0 O 1 N l Y 3 R p b 2 4 x L 3 F y e V 9 U c m F j d G 9 y c 1 9 I Y X J 2 Z X N 0 Z X J z L 0 N o Y W 5 n Z W Q g V H l w Z S 5 7 V G 9 0 Y W w g Q 2 9 z d C A o J C 9 o c i k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x c n l f V H J h Y 3 R v c n N f S G F y d m V z d G V y c y 9 D a G F u Z 2 V k I F R 5 c G U u e 0 l 0 Z W 0 g T m F t Z S 9 T a X p l L D B 9 J n F 1 b 3 Q 7 L C Z x d W 9 0 O 1 N l Y 3 R p b 2 4 x L 3 F y e V 9 U c m F j d G 9 y c 1 9 I Y X J 2 Z X N 0 Z X J z L 0 N o Y W 5 n Z W Q g V H l w Z S 5 7 U H V y Y 2 h h c 2 U g U H J p Y 2 U g K C Q p L D F 9 J n F 1 b 3 Q 7 L C Z x d W 9 0 O 1 N l Y 3 R p b 2 4 x L 3 F y e V 9 U c m F j d G 9 y c 1 9 I Y X J 2 Z X N 0 Z X J z L 0 N o Y W 5 n Z W Q g V H l w Z S 5 7 Q W 5 u d W F s I F V z Z S A o a H J z K S w y f S Z x d W 9 0 O y w m c X V v d D t T Z W N 0 a W 9 u M S 9 x c n l f V H J h Y 3 R v c n N f S G F y d m V z d G V y c y 9 D a G F u Z 2 V k I F R 5 c G U u e 1 V z Z W Z 1 b C B M a W Z l I C h 5 Z W F y K S w z f S Z x d W 9 0 O y w m c X V v d D t T Z W N 0 a W 9 u M S 9 x c n l f V H J h Y 3 R v c n N f S G F y d m V z d G V y c y 9 D a G F u Z 2 V k I F R 5 c G U u e 0 Z 1 Z W w g V X N l I C h n Y W w v a H I p L D R 9 J n F 1 b 3 Q 7 L C Z x d W 9 0 O 1 N l Y 3 R p b 2 4 x L 3 F y e V 9 U c m F j d G 9 y c 1 9 I Y X J 2 Z X N 0 Z X J z L 0 N o Y W 5 n Z W Q g V H l w Z S 5 7 T G F i b 3 I g I C g k L 2 h y K S w 1 f S Z x d W 9 0 O y w m c X V v d D t T Z W N 0 a W 9 u M S 9 x c n l f V H J h Y 3 R v c n N f S G F y d m V z d G V y c y 9 D a G F u Z 2 V k I F R 5 c G U u e 0 Z 1 Z W w g K C Q v a H I p L D Z 9 J n F 1 b 3 Q 7 L C Z x d W 9 0 O 1 N l Y 3 R p b 2 4 x L 3 F y e V 9 U c m F j d G 9 y c 1 9 I Y X J 2 Z X N 0 Z X J z L 0 N o Y W 5 n Z W Q g V H l w Z S 5 7 U l x 1 M D A y N k 0 g K C Q v a H I p L D d 9 J n F 1 b 3 Q 7 L C Z x d W 9 0 O 1 N l Y 3 R p b 2 4 x L 3 F y e V 9 U c m F j d G 9 y c 1 9 I Y X J 2 Z X N 0 Z X J z L 0 N o Y W 5 n Z W Q g V H l w Z S 5 7 V G 9 0 Y W w g I E R p c m V j d C A o J C 9 o c i k s O H 0 m c X V v d D s s J n F 1 b 3 Q 7 U 2 V j d G l v b j E v c X J 5 X 1 R y Y W N 0 b 3 J z X 0 h h c n Z l c 3 R l c n M v Q 2 h h b m d l Z C B U e X B l L n t G a X h l Z C A o J C 9 o c i k s O X 0 m c X V v d D s s J n F 1 b 3 Q 7 U 2 V j d G l v b j E v c X J 5 X 1 R y Y W N 0 b 3 J z X 0 h h c n Z l c 3 R l c n M v Q 2 h h b m d l Z C B U e X B l L n t U b 3 R h b C B D b 3 N 0 I C g k L 2 h y K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F y e V 9 U c m F j d G 9 y c 1 9 I Y X J 2 Z X N 0 Z X J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y e V 9 U c m F j d G 9 y c 1 9 I Y X J 2 Z X N 0 Z X J z L 3 F y e V 9 U c m F j d G 9 y c 1 9 I Y X J 2 Z X N 0 Z X J z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X J 5 X 1 R y Y W N 0 b 3 J z X 0 h h c n Z l c 3 R l c n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c n l f U 2 V s Z l 9 w c m 9 w Z W x s Z W Q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l Z j V m M z l i Y i 1 k O D B k L T Q 0 M D E t O D B j Y S 0 5 Y W I w M z Y 4 M z I x M G U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V G F y Z 2 V 0 I i B W Y W x 1 Z T 0 i c 3 F y e V 9 T Z W x m X 3 B y b 3 B l b G x l Z C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l 0 Z W 0 g T m F t Z S 9 T a X p l J n F 1 b 3 Q 7 L C Z x d W 9 0 O 1 B 1 c m N o Y X N l I F B y a W N l I C g k K S Z x d W 9 0 O y w m c X V v d D t B b m 5 1 Y W w g V X N l I C h o c n M p J n F 1 b 3 Q 7 L C Z x d W 9 0 O 1 V z Z W Z 1 b C B M a W Z l I C h 5 Z W F y K S Z x d W 9 0 O y w m c X V v d D t G d W V s I F V z Z S A o Z 2 F s L 2 h y K S Z x d W 9 0 O y w m c X V v d D t Q Z X J m I F J h d G U g K G h y L 2 F j c m U p J n F 1 b 3 Q 7 L C Z x d W 9 0 O 0 x h Y m 9 y I C A o J C 9 h Y 3 J l K S Z x d W 9 0 O y w m c X V v d D t G d W V s I C g k L 2 F j c m U p J n F 1 b 3 Q 7 L C Z x d W 9 0 O 1 J c d T A w M j Z N I C g k L 2 F j c m U p J n F 1 b 3 Q 7 L C Z x d W 9 0 O 1 R v d G F s I C B E a X J l Y 3 Q g K C Q v Y W N y Z S k m c X V v d D s s J n F 1 b 3 Q 7 R m l 4 Z W Q g K C Q v Y W N y Z S k m c X V v d D s s J n F 1 b 3 Q 7 V G 9 0 Y W w g Q 2 9 z d C A o J C 9 h Y 3 J l K S Z x d W 9 0 O 1 0 i I C 8 + P E V u d H J 5 I F R 5 c G U 9 I k Z p b G x D b 2 x 1 b W 5 U e X B l c y I g V m F s d W U 9 I n N C Z 0 1 E Q X d V R k J R V U Z C U V V G I i A v P j x F b n R y e S B U e X B l P S J G a W x s T G F z d F V w Z G F 0 Z W Q i I F Z h b H V l P S J k M j A y N S 0 w N i 0 y N 1 Q x N T o x M T o 1 O S 4 y N z k 0 M D M 5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j Q i I C 8 + P E V u d H J 5 I F R 5 c G U 9 I k F k Z G V k V G 9 E Y X R h T W 9 k Z W w i I F Z h b H V l P S J s M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F y e V 9 T Z W x m X 3 B y b 3 B l b G x l Z C 9 D a G F u Z 2 V k I F R 5 c G U u e 0 l 0 Z W 0 g T m F t Z S 9 T a X p l L D B 9 J n F 1 b 3 Q 7 L C Z x d W 9 0 O 1 N l Y 3 R p b 2 4 x L 3 F y e V 9 T Z W x m X 3 B y b 3 B l b G x l Z C 9 D a G F u Z 2 V k I F R 5 c G U u e 1 B 1 c m N o Y X N l I F B y a W N l I C g k K S w x f S Z x d W 9 0 O y w m c X V v d D t T Z W N 0 a W 9 u M S 9 x c n l f U 2 V s Z l 9 w c m 9 w Z W x s Z W Q v Q 2 h h b m d l Z C B U e X B l L n t B b m 5 1 Y W w g V X N l I C h o c n M p L D J 9 J n F 1 b 3 Q 7 L C Z x d W 9 0 O 1 N l Y 3 R p b 2 4 x L 3 F y e V 9 T Z W x m X 3 B y b 3 B l b G x l Z C 9 D a G F u Z 2 V k I F R 5 c G U u e 1 V z Z W Z 1 b C B M a W Z l I C h 5 Z W F y K S w z f S Z x d W 9 0 O y w m c X V v d D t T Z W N 0 a W 9 u M S 9 x c n l f U 2 V s Z l 9 w c m 9 w Z W x s Z W Q v Q 2 h h b m d l Z C B U e X B l L n t G d W V s I F V z Z S A o Z 2 F s L 2 h y K S w 0 f S Z x d W 9 0 O y w m c X V v d D t T Z W N 0 a W 9 u M S 9 x c n l f U 2 V s Z l 9 w c m 9 w Z W x s Z W Q v Q 2 h h b m d l Z C B U e X B l L n t Q Z X J m I F J h d G U g K G h y L 2 F j c m U p L D V 9 J n F 1 b 3 Q 7 L C Z x d W 9 0 O 1 N l Y 3 R p b 2 4 x L 3 F y e V 9 T Z W x m X 3 B y b 3 B l b G x l Z C 9 D a G F u Z 2 V k I F R 5 c G U u e 0 x h Y m 9 y I C A o J C 9 h Y 3 J l K S w 2 f S Z x d W 9 0 O y w m c X V v d D t T Z W N 0 a W 9 u M S 9 x c n l f U 2 V s Z l 9 w c m 9 w Z W x s Z W Q v Q 2 h h b m d l Z C B U e X B l L n t G d W V s I C g k L 2 F j c m U p L D d 9 J n F 1 b 3 Q 7 L C Z x d W 9 0 O 1 N l Y 3 R p b 2 4 x L 3 F y e V 9 T Z W x m X 3 B y b 3 B l b G x l Z C 9 D a G F u Z 2 V k I F R 5 c G U u e 1 J c d T A w M j Z N I C g k L 2 F j c m U p L D h 9 J n F 1 b 3 Q 7 L C Z x d W 9 0 O 1 N l Y 3 R p b 2 4 x L 3 F y e V 9 T Z W x m X 3 B y b 3 B l b G x l Z C 9 D a G F u Z 2 V k I F R 5 c G U u e 1 R v d G F s I C B E a X J l Y 3 Q g K C Q v Y W N y Z S k s O X 0 m c X V v d D s s J n F 1 b 3 Q 7 U 2 V j d G l v b j E v c X J 5 X 1 N l b G Z f c H J v c G V s b G V k L 0 N o Y W 5 n Z W Q g V H l w Z S 5 7 R m l 4 Z W Q g K C Q v Y W N y Z S k s M T B 9 J n F 1 b 3 Q 7 L C Z x d W 9 0 O 1 N l Y 3 R p b 2 4 x L 3 F y e V 9 T Z W x m X 3 B y b 3 B l b G x l Z C 9 D a G F u Z 2 V k I F R 5 c G U u e 1 R v d G F s I E N v c 3 Q g K C Q v Y W N y Z S k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x c n l f U 2 V s Z l 9 w c m 9 w Z W x s Z W Q v Q 2 h h b m d l Z C B U e X B l L n t J d G V t I E 5 h b W U v U 2 l 6 Z S w w f S Z x d W 9 0 O y w m c X V v d D t T Z W N 0 a W 9 u M S 9 x c n l f U 2 V s Z l 9 w c m 9 w Z W x s Z W Q v Q 2 h h b m d l Z C B U e X B l L n t Q d X J j a G F z Z S B Q c m l j Z S A o J C k s M X 0 m c X V v d D s s J n F 1 b 3 Q 7 U 2 V j d G l v b j E v c X J 5 X 1 N l b G Z f c H J v c G V s b G V k L 0 N o Y W 5 n Z W Q g V H l w Z S 5 7 Q W 5 u d W F s I F V z Z S A o a H J z K S w y f S Z x d W 9 0 O y w m c X V v d D t T Z W N 0 a W 9 u M S 9 x c n l f U 2 V s Z l 9 w c m 9 w Z W x s Z W Q v Q 2 h h b m d l Z C B U e X B l L n t V c 2 V m d W w g T G l m Z S A o e W V h c i k s M 3 0 m c X V v d D s s J n F 1 b 3 Q 7 U 2 V j d G l v b j E v c X J 5 X 1 N l b G Z f c H J v c G V s b G V k L 0 N o Y W 5 n Z W Q g V H l w Z S 5 7 R n V l b C B V c 2 U g K G d h b C 9 o c i k s N H 0 m c X V v d D s s J n F 1 b 3 Q 7 U 2 V j d G l v b j E v c X J 5 X 1 N l b G Z f c H J v c G V s b G V k L 0 N o Y W 5 n Z W Q g V H l w Z S 5 7 U G V y Z i B S Y X R l I C h o c i 9 h Y 3 J l K S w 1 f S Z x d W 9 0 O y w m c X V v d D t T Z W N 0 a W 9 u M S 9 x c n l f U 2 V s Z l 9 w c m 9 w Z W x s Z W Q v Q 2 h h b m d l Z C B U e X B l L n t M Y W J v c i A g K C Q v Y W N y Z S k s N n 0 m c X V v d D s s J n F 1 b 3 Q 7 U 2 V j d G l v b j E v c X J 5 X 1 N l b G Z f c H J v c G V s b G V k L 0 N o Y W 5 n Z W Q g V H l w Z S 5 7 R n V l b C A o J C 9 h Y 3 J l K S w 3 f S Z x d W 9 0 O y w m c X V v d D t T Z W N 0 a W 9 u M S 9 x c n l f U 2 V s Z l 9 w c m 9 w Z W x s Z W Q v Q 2 h h b m d l Z C B U e X B l L n t S X H U w M D I 2 T S A o J C 9 h Y 3 J l K S w 4 f S Z x d W 9 0 O y w m c X V v d D t T Z W N 0 a W 9 u M S 9 x c n l f U 2 V s Z l 9 w c m 9 w Z W x s Z W Q v Q 2 h h b m d l Z C B U e X B l L n t U b 3 R h b C A g R G l y Z W N 0 I C g k L 2 F j c m U p L D l 9 J n F 1 b 3 Q 7 L C Z x d W 9 0 O 1 N l Y 3 R p b 2 4 x L 3 F y e V 9 T Z W x m X 3 B y b 3 B l b G x l Z C 9 D a G F u Z 2 V k I F R 5 c G U u e 0 Z p e G V k I C g k L 2 F j c m U p L D E w f S Z x d W 9 0 O y w m c X V v d D t T Z W N 0 a W 9 u M S 9 x c n l f U 2 V s Z l 9 w c m 9 w Z W x s Z W Q v Q 2 h h b m d l Z C B U e X B l L n t U b 3 R h b C B D b 3 N 0 I C g k L 2 F j c m U p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X J 5 X 1 N l b G Z f c H J v c G V s b G V k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y e V 9 T Z W x m X 3 B y b 3 B l b G x l Z C 9 x c n l f U 2 V s Z l 9 w c m 9 w Z W x s Z W R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c n l f U 2 V s Z l 9 w c m 9 w Z W x s Z W Q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I o z h e 8 + B k k a S / W v 3 Y T t g g A A A A A A C A A A A A A A Q Z g A A A A E A A C A A A A A a x L 4 c B 7 y N 8 U 6 Z f I h u F K v H 1 F x F N Q F V J s K q Q 8 A u Q o m 3 J w A A A A A O g A A A A A I A A C A A A A C g o 6 9 d D V 9 r I N F S u w n J u S i U d i m 2 x b T W T p R 7 D n Z v 2 l l c F V A A A A D i 5 q 2 / H H H 1 3 U O M 1 Y q A i 6 o u s E Z e W I S c K l J / o Y 6 v + 8 Y O H P i U v a 0 x 0 2 b p N a 8 a 2 1 t i T 2 I E b e 2 m 6 a B F j m g C g t R M 2 d i L P 7 A I e J N T 2 L e O / S w R n H F a q E A A A A A A d k 2 I 6 o v g 3 S F 5 4 8 I b X 4 t C h d l d / b Z L i e x y + f V A P 1 s U e x H E u z R m W 5 v P s l O H 5 2 j 1 U L 3 Z J 2 4 q q f t V U i U 4 C / 6 2 4 T x n < / D a t a M a s h u p > 
</file>

<file path=customXml/itemProps1.xml><?xml version="1.0" encoding="utf-8"?>
<ds:datastoreItem xmlns:ds="http://schemas.openxmlformats.org/officeDocument/2006/customXml" ds:itemID="{C29A5FD1-C415-4F0B-8010-10A31021126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Front Page</vt:lpstr>
      <vt:lpstr>Watermelon</vt:lpstr>
      <vt:lpstr>qry_Chemicals1</vt:lpstr>
      <vt:lpstr>qry_Fertilizer2</vt:lpstr>
      <vt:lpstr>qry_Sale_Price</vt:lpstr>
      <vt:lpstr>qry_Other3</vt:lpstr>
      <vt:lpstr>qry_Towed_Equipment</vt:lpstr>
      <vt:lpstr>qry_Tractors_Harvesters</vt:lpstr>
      <vt:lpstr>qry_Self_Propelled</vt:lpstr>
      <vt:lpstr>Irrigation System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Roshell Rosales Aguilar</dc:creator>
  <cp:lastModifiedBy>Justin Miller</cp:lastModifiedBy>
  <dcterms:created xsi:type="dcterms:W3CDTF">2015-06-05T18:17:20Z</dcterms:created>
  <dcterms:modified xsi:type="dcterms:W3CDTF">2026-04-29T20:40:06Z</dcterms:modified>
</cp:coreProperties>
</file>