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84975B03-315C-5841-A80B-3E071F603219}" xr6:coauthVersionLast="47" xr6:coauthVersionMax="47" xr10:uidLastSave="{00000000-0000-0000-0000-000000000000}"/>
  <bookViews>
    <workbookView xWindow="9120" yWindow="940" windowWidth="30220" windowHeight="19540" xr2:uid="{00000000-000D-0000-FFFF-FFFF00000000}"/>
  </bookViews>
  <sheets>
    <sheet name="Front Page" sheetId="1" r:id="rId1"/>
    <sheet name="Sweet Corn" sheetId="2" r:id="rId2"/>
    <sheet name="qry_Chemicals1" sheetId="3" r:id="rId3"/>
    <sheet name="qry_Fertilizer2" sheetId="4" r:id="rId4"/>
    <sheet name="qry_Sale_Price" sheetId="5" r:id="rId5"/>
    <sheet name="qry_Other_3" sheetId="6" r:id="rId6"/>
    <sheet name="qry_Towed_Equipment" sheetId="7" r:id="rId7"/>
    <sheet name="qry_Tractors_Harvesters" sheetId="8" r:id="rId8"/>
    <sheet name="qry_Self_Propelled" sheetId="9" r:id="rId9"/>
  </sheets>
  <definedNames>
    <definedName name="ExternalData_2" localSheetId="2" hidden="1">qry_Chemicals1!$A$1:$C$86</definedName>
    <definedName name="ExternalData_3" localSheetId="3" hidden="1">qry_Fertilizer2!$A$1:$C$23</definedName>
    <definedName name="ExternalData_3" localSheetId="5" hidden="1">qry_Other_3!$A$1:$C$50</definedName>
    <definedName name="ExternalData_4" localSheetId="4" hidden="1">qry_Sale_Price!$A$1:$C$13</definedName>
    <definedName name="ExternalData_5" localSheetId="8" hidden="1">qry_Self_Propelled!$A$1:$L$25</definedName>
    <definedName name="ExternalData_6" localSheetId="6" hidden="1">qry_Towed_Equipment!$A$1:$O$514</definedName>
    <definedName name="ExternalData_7" localSheetId="7" hidden="1">qry_Tractors_Harvesters!$A$1:$K$36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8b5eeb1a-93df-485a-9e37-37f7cf89d52d" name="qry_Chemicals1" connection="Query - qry_Chemicals1"/>
          <x15:modelTable id="qry_Fertilizer21-8cbe1a39-9433-4c05-a522-ccaaa3c9f69e" name="qry_Fertilizer21" connection="Query - qry_Fertilizer2 (2)"/>
          <x15:modelTable id="qry_Chemicals1-b0358dd7-83d1-4b7b-ae00-9869e06615d0" name="qry_Chemicals11" connection="Query - qry_Chemicals1 (2)"/>
          <x15:modelTable id="qry_Fertilizer2-8af43e41-cc12-42a2-89a8-9455025f47f9" name="qry_Fertilizer2" connection="Query - qry_Fertilizer2"/>
          <x15:modelTable id="qry_Sale_Price-827b0446-7047-4de6-a08f-fbce22d58e7f" name="qry_Sale_Price" connection="Query - qry_Sale_Price"/>
          <x15:modelTable id="qry_Other3-40efc45a-a0d4-465d-bd9c-d0d6c7199c8b" name="qry_Other3" connection="Query - qry_Other3"/>
          <x15:modelTable id="qry_Towed_Equipment-91f3e651-f7ea-4354-b0e1-89d4b974e93f" name="qry_Towed_Equipment" connection="Query - qry_Towed_Equipment"/>
          <x15:modelTable id="qry_Tractors_Harvesters-219315ff-006a-42c3-bf59-26a669aa7049" name="qry_Tractors_Harvesters" connection="Query - qry_Tractors_Harvesters"/>
          <x15:modelTable id="qry_Self_propelled-7b333b43-0229-41dd-957d-1748eefedf17" name="qry_Self_propelled" connection="Query - qry_Self_propell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D59" i="2"/>
  <c r="F59" i="2" s="1"/>
  <c r="D47" i="2"/>
  <c r="F47" i="2" s="1"/>
  <c r="F67" i="2"/>
  <c r="F64" i="2"/>
  <c r="F54" i="2"/>
  <c r="F55" i="2"/>
  <c r="F56" i="2"/>
  <c r="F57" i="2"/>
  <c r="F58" i="2"/>
  <c r="F53" i="2"/>
  <c r="F29" i="2"/>
  <c r="F30" i="2"/>
  <c r="F31" i="2"/>
  <c r="F32" i="2"/>
  <c r="F34" i="2"/>
  <c r="F35" i="2"/>
  <c r="F36" i="2"/>
  <c r="F37" i="2"/>
  <c r="F38" i="2"/>
  <c r="F40" i="2"/>
  <c r="F41" i="2"/>
  <c r="F42" i="2"/>
  <c r="F43" i="2"/>
  <c r="F44" i="2"/>
  <c r="F45" i="2"/>
  <c r="F46" i="2"/>
  <c r="F48" i="2"/>
  <c r="F28" i="2"/>
  <c r="F23" i="2"/>
  <c r="F2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4" i="2"/>
  <c r="F73" i="2"/>
  <c r="H73" i="2" s="1"/>
  <c r="E73" i="2"/>
  <c r="D73" i="2"/>
  <c r="C76" i="2"/>
  <c r="C75" i="2" s="1"/>
  <c r="F61" i="2" l="1"/>
  <c r="C77" i="2"/>
  <c r="C78" i="2"/>
  <c r="G73" i="2"/>
  <c r="F49" i="2"/>
  <c r="C74" i="2"/>
  <c r="F63" i="2" l="1"/>
  <c r="F76" i="2" s="1"/>
  <c r="D77" i="2"/>
  <c r="F78" i="2"/>
  <c r="H75" i="2"/>
  <c r="G75" i="2"/>
  <c r="G74" i="2"/>
  <c r="F65" i="2" l="1"/>
  <c r="H76" i="2"/>
  <c r="E75" i="2"/>
  <c r="D75" i="2"/>
  <c r="D76" i="2"/>
  <c r="E78" i="2"/>
  <c r="H74" i="2"/>
  <c r="F75" i="2"/>
  <c r="D78" i="2"/>
  <c r="H78" i="2"/>
  <c r="H77" i="2"/>
  <c r="E74" i="2"/>
  <c r="G76" i="2"/>
  <c r="E76" i="2"/>
  <c r="G78" i="2"/>
  <c r="E77" i="2"/>
  <c r="G77" i="2"/>
  <c r="F74" i="2"/>
  <c r="D74" i="2"/>
  <c r="F7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2EF524-D72C-4B95-A3EE-2913D9D5FFBC}" keepAlive="1" name="ModelConnection_ExternalData_21" description="Data Model" type="5" refreshedVersion="8" minRefreshableVersion="5" saveData="1">
    <dbPr connection="Data Model Connection" command="qry_Chemicals1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1EE0464F-32DE-4FFA-81DE-57CC107922DA}" keepAlive="1" name="ModelConnection_ExternalData_3" description="Data Model" type="5" refreshedVersion="8" minRefreshableVersion="5" saveData="1">
    <dbPr connection="Data Model Connection" command="qry_Fertilizer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FE80DB6C-F9D9-435E-A6DC-CC68ED0D39A2}" keepAlive="1" name="ModelConnection_ExternalData_31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9C826C29-827F-4D36-8882-ADA4C8189DD3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19D88022-C543-475E-B714-27163A0224CC}" keepAlive="1" name="ModelConnection_ExternalData_5" description="Data Model" type="5" refreshedVersion="8" minRefreshableVersion="5" saveData="1">
    <dbPr connection="Data Model Connection" command="qry_Self_propelled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989B918D-55C2-4EDC-9858-DF72880A3292}" keepAlive="1" name="ModelConnection_ExternalData_6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DF008917-B348-4594-96B2-3A0AD1B9ACE3}" keepAlive="1" name="ModelConnection_ExternalData_7" description="Data Model" type="5" refreshedVersion="8" minRefreshableVersion="5" saveData="1">
    <dbPr connection="Data Model Connection" command="qry_Tractors_Harvester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D7FD10EA-4365-412B-9241-F543EE324963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e5bf3a4d-ae5b-42c9-9477-1ca9a1c905ca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4DBEDBDB-AB12-46E1-A530-075CF249E390}" name="Query - qry_Chemicals1 (2)" description="Connection to the 'qry_Chemicals1 (2)' query in the workbook." type="100" refreshedVersion="8" minRefreshableVersion="5">
    <extLst>
      <ext xmlns:x15="http://schemas.microsoft.com/office/spreadsheetml/2010/11/main" uri="{DE250136-89BD-433C-8126-D09CA5730AF9}">
        <x15:connection id="7414c586-6c0d-48ce-ba5a-54d7e0cb467d">
          <x15:oledbPr connection="Provider=Microsoft.Mashup.OleDb.1;Data Source=$Workbook$;Location=&quot;qry_Chemicals1 (2)&quot;;Extended Properties=&quot;&quot;">
            <x15:dbTables>
              <x15:dbTable name="qry_Chemicals1 (2)"/>
            </x15:dbTables>
          </x15:oledbPr>
        </x15:connection>
      </ext>
    </extLst>
  </connection>
  <connection id="10" xr16:uid="{8EB6E88E-407F-4D6E-8F63-DD697DE37482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8753595c-3964-4c72-af40-695e84e23829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1" xr16:uid="{457755F9-A1ED-43C9-90BE-D78EF042F00D}" name="Query - qry_Fertilizer2 (2)" description="Connection to the 'qry_Fertilizer2 (2)' query in the workbook." type="100" refreshedVersion="8" minRefreshableVersion="5">
    <extLst>
      <ext xmlns:x15="http://schemas.microsoft.com/office/spreadsheetml/2010/11/main" uri="{DE250136-89BD-433C-8126-D09CA5730AF9}">
        <x15:connection id="8a0df65f-e61e-4c36-b12f-9f3b37b21c3a">
          <x15:oledbPr connection="Provider=Microsoft.Mashup.OleDb.1;Data Source=$Workbook$;Location=&quot;qry_Fertilizer2 (2)&quot;;Extended Properties=&quot;&quot;">
            <x15:dbTables>
              <x15:dbTable name="qry_Fertilizer2 (2)"/>
            </x15:dbTables>
          </x15:oledbPr>
        </x15:connection>
      </ext>
    </extLst>
  </connection>
  <connection id="12" xr16:uid="{0C9E03FC-931D-4C68-BF19-EFC3D5100416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3c04e06d-c1de-4256-a04b-47dc23f7470c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3" xr16:uid="{2B59DF69-19EB-4F5E-AD4F-3219057604C5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be45344f-d643-4655-960e-71aca015d53a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4" xr16:uid="{76965D93-54D2-422C-AC2C-196522B920C5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61f43993-42d7-4b8d-aa56-8ae15b389d9b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5" xr16:uid="{52E94B83-5358-47B0-B75C-3827E246ABDE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84f0069d-077a-42e6-bfa1-a93dbfcc5379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6" xr16:uid="{23DD86CD-02C9-4018-AB1D-3597DB20B210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23804ef3-5b2e-49d3-b78c-0e896aaa587c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7" xr16:uid="{44D2F13F-F2FD-4124-9173-48D7705B12CB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<sst xmlns="http://schemas.openxmlformats.org/spreadsheetml/2006/main" count="1127" uniqueCount="884">
  <si>
    <t>Sweet Corn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</si>
  <si>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</si>
  <si>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</si>
  <si>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</si>
  <si>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</si>
  <si>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</si>
  <si>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</si>
  <si>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</si>
  <si>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</si>
  <si>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</si>
  <si>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</si>
  <si>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</si>
  <si>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</si>
  <si>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</si>
  <si>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</si>
  <si>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</si>
  <si>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sweet corn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</si>
  <si>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</si>
  <si>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</si>
  <si>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</si>
  <si>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</si>
  <si>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sweet corn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</si>
  <si>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</si>
  <si>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</si>
  <si>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</si>
  <si>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</si>
  <si>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</si>
  <si>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</si>
  <si>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</si>
  <si>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Disclaimer</t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</si>
  <si>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</si>
  <si>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 - Sweet Corn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</si>
  <si>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</si>
  <si>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</si>
  <si>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</si>
  <si>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</si>
  <si>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</si>
  <si>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</si>
  <si>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</si>
  <si>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</si>
  <si>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Lime/Gypsum</t>
  </si>
  <si>
    <t>ton</t>
  </si>
  <si>
    <t>20-20-20</t>
  </si>
  <si>
    <t>lb</t>
  </si>
  <si>
    <t>34-0-0</t>
  </si>
  <si>
    <t>Planting</t>
  </si>
  <si>
    <t>Seed Sweet Corn</t>
  </si>
  <si>
    <t>thou</t>
  </si>
  <si>
    <t xml:space="preserve">Herbicide </t>
  </si>
  <si>
    <t>S-metolachlor</t>
  </si>
  <si>
    <t>pt</t>
  </si>
  <si>
    <t>Halosulfuron-methyl</t>
  </si>
  <si>
    <t>oz</t>
  </si>
  <si>
    <t>Atrazine</t>
  </si>
  <si>
    <t>qt</t>
  </si>
  <si>
    <t>Fungicide</t>
  </si>
  <si>
    <t>Azoxystrobin</t>
  </si>
  <si>
    <t>Penthiopyrad</t>
  </si>
  <si>
    <t>Insecticide</t>
  </si>
  <si>
    <t>Bifenthrin</t>
  </si>
  <si>
    <t>Chlorantraniliprole</t>
  </si>
  <si>
    <t>Methoxyfenozide</t>
  </si>
  <si>
    <t>Methomyl</t>
  </si>
  <si>
    <t>Spinetoram</t>
  </si>
  <si>
    <t>Herb.; Fung.; Insect.</t>
  </si>
  <si>
    <t>Labor</t>
  </si>
  <si>
    <t>Hours</t>
  </si>
  <si>
    <t>Irrigation system</t>
  </si>
  <si>
    <t>Running irrigation system Sprinkler</t>
  </si>
  <si>
    <t>$</t>
  </si>
  <si>
    <t>Harvest</t>
  </si>
  <si>
    <t>Plastic Corn Box</t>
  </si>
  <si>
    <t>Each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</si>
  <si>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</si>
  <si>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</si>
  <si>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</si>
  <si>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</si>
  <si>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</si>
  <si>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 xml:space="preserve">Cultivate  1-Row  with    2WD 75 hp with   </t>
  </si>
  <si>
    <t xml:space="preserve">Fert-Side Dresser  1R 3'  with    2WD 75 hp with   </t>
  </si>
  <si>
    <t xml:space="preserve">Plntr - Vacuum+Ins  2R 30-40 with    2WD with 75 hp </t>
  </si>
  <si>
    <t>Fuel</t>
  </si>
  <si>
    <t>gal/acre</t>
  </si>
  <si>
    <t>R&amp;M</t>
  </si>
  <si>
    <t>$/acre</t>
  </si>
  <si>
    <t>Irrigation System R&amp;M Sprinkler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</si>
  <si>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</si>
  <si>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</si>
  <si>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</si>
  <si>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</si>
  <si>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</si>
  <si>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</si>
  <si>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</si>
  <si>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>Irrigation depreciation</t>
  </si>
  <si>
    <t>System</t>
  </si>
  <si>
    <t>Misc. Overhead</t>
  </si>
  <si>
    <t>Land ownership</t>
  </si>
  <si>
    <t>-</t>
  </si>
  <si>
    <t>Total Fixed Costs</t>
  </si>
  <si>
    <t>TOTAL COSTS</t>
  </si>
  <si>
    <t xml:space="preserve">Total receipts </t>
  </si>
  <si>
    <t>Sweet Corn</t>
  </si>
  <si>
    <t>Ears</t>
  </si>
  <si>
    <t>Return to land and capital</t>
  </si>
  <si>
    <t>Initial Capital Investment</t>
  </si>
  <si>
    <t>Sprinkler system (90 ft)</t>
  </si>
  <si>
    <t>Kit</t>
  </si>
  <si>
    <t>Price/acre/yield</t>
  </si>
  <si>
    <t>Expected</t>
  </si>
  <si>
    <t>PRICE</t>
  </si>
  <si>
    <t>YIELD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</si>
  <si>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</si>
  <si>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</si>
  <si>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</si>
  <si>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</si>
  <si>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</si>
  <si>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</si>
  <si>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</si>
  <si>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</si>
  <si>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</si>
  <si>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</si>
  <si>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Azoxystrobin; Benzovindiflupyr</t>
  </si>
  <si>
    <t>Azoxystrobin; Propiconazole</t>
  </si>
  <si>
    <t>Bifenazate</t>
  </si>
  <si>
    <t>Bromethalin</t>
  </si>
  <si>
    <t>Captan</t>
  </si>
  <si>
    <t>Carbaryl</t>
  </si>
  <si>
    <t>Chlorothalonil</t>
  </si>
  <si>
    <t>Clethodim</t>
  </si>
  <si>
    <t>Constituents ineffective as spray adjuvants; Sodium Hydroxy-Tricarboxylate, C8-C10 D-Glucopyranose, Hydroxy Alcohols</t>
  </si>
  <si>
    <t>Copper Hydroxide</t>
  </si>
  <si>
    <t>Crop oil concentrates or Oil surfactants</t>
  </si>
  <si>
    <t>Cyclanilide; Ethephon</t>
  </si>
  <si>
    <t>Cyclanilide; Mepiquat Chloride</t>
  </si>
  <si>
    <t>Cyproconazole; Picoxystrobin</t>
  </si>
  <si>
    <t>Cyprodinil Fludioxonil</t>
  </si>
  <si>
    <t>Dicamba Diglycolamine Salt</t>
  </si>
  <si>
    <t>Dicrotophos</t>
  </si>
  <si>
    <t>Difenoconazole; Benzovindiflupyr</t>
  </si>
  <si>
    <t>Diflubenzuron</t>
  </si>
  <si>
    <t>Diuron</t>
  </si>
  <si>
    <t>Diuron; Thidiazuron</t>
  </si>
  <si>
    <t>Ethalfluralin </t>
  </si>
  <si>
    <t>Ethephon</t>
  </si>
  <si>
    <t>Fenpropathrin</t>
  </si>
  <si>
    <t>Flumioxazin</t>
  </si>
  <si>
    <t>Fluometuron</t>
  </si>
  <si>
    <t>Fluridone</t>
  </si>
  <si>
    <t>Flutolanil</t>
  </si>
  <si>
    <t>Fomesafen Sodium Salt</t>
  </si>
  <si>
    <t>Glufosinate-ammonium</t>
  </si>
  <si>
    <t>Glyphosate Isopropylamine Salt</t>
  </si>
  <si>
    <t>Glyphosate, N-(phosphonomethyl) glycine</t>
  </si>
  <si>
    <t>Imazapic Ammonium Salt</t>
  </si>
  <si>
    <t>Imazethapyr Ammonium Salt</t>
  </si>
  <si>
    <t>Imidacloprid</t>
  </si>
  <si>
    <t>Lambda-cyhalothrin; Chlorantraniliprole</t>
  </si>
  <si>
    <t>Mancozeb</t>
  </si>
  <si>
    <t>Mefenoxam</t>
  </si>
  <si>
    <t>Mepiquat chloride</t>
  </si>
  <si>
    <t>Mesotrione</t>
  </si>
  <si>
    <t>Metribuzin</t>
  </si>
  <si>
    <t>Metribuzin; S-metolachlor</t>
  </si>
  <si>
    <t>Novaluron</t>
  </si>
  <si>
    <t>Oxathiapiprolin</t>
  </si>
  <si>
    <t>Paraquat Dichloride</t>
  </si>
  <si>
    <t>Pendimethalin</t>
  </si>
  <si>
    <t>Phorate</t>
  </si>
  <si>
    <t>Propamocarb Hydrochloride</t>
  </si>
  <si>
    <t>Propiconazole</t>
  </si>
  <si>
    <t>Prothioconazole</t>
  </si>
  <si>
    <t>Pydiflumetofen</t>
  </si>
  <si>
    <t>Pyraclostrobin</t>
  </si>
  <si>
    <t>Pyraclostrobin; Boscalid</t>
  </si>
  <si>
    <t>Pyrethroid</t>
  </si>
  <si>
    <t>Pyrimethanil</t>
  </si>
  <si>
    <t>Pyriproxyfen</t>
  </si>
  <si>
    <t>Pyroxasulfone</t>
  </si>
  <si>
    <t>S,S,S-Tributyl phosphorotrithioate</t>
  </si>
  <si>
    <t>Sethoxydim</t>
  </si>
  <si>
    <t>Spinosad</t>
  </si>
  <si>
    <t>Sulfoxaflor</t>
  </si>
  <si>
    <t>Tebuconazole</t>
  </si>
  <si>
    <t>Thiamethoxam</t>
  </si>
  <si>
    <t>Thidiazuron</t>
  </si>
  <si>
    <t>Tribufos</t>
  </si>
  <si>
    <t>Trifloxystrobin</t>
  </si>
  <si>
    <t>Trifloxysulfuron- sodium</t>
  </si>
  <si>
    <t>Zeta-cypermetherin</t>
  </si>
  <si>
    <t>Fertilizer</t>
  </si>
  <si>
    <t>Cost per Unit</t>
  </si>
  <si>
    <t>0-0-60</t>
  </si>
  <si>
    <t>13-13-13</t>
  </si>
  <si>
    <t>4-0-13</t>
  </si>
  <si>
    <t>7-0-7</t>
  </si>
  <si>
    <t>Boron</t>
  </si>
  <si>
    <t>Calcium Nitrate</t>
  </si>
  <si>
    <t>Chicken Litter</t>
  </si>
  <si>
    <t>Ton</t>
  </si>
  <si>
    <t>DAP</t>
  </si>
  <si>
    <t>Fert 10-34-0</t>
  </si>
  <si>
    <t>Fertigation (NPK- 28-0-0-5)</t>
  </si>
  <si>
    <t>Lime</t>
  </si>
  <si>
    <t>Micronutrients</t>
  </si>
  <si>
    <t>MOP</t>
  </si>
  <si>
    <t>Nitrogen</t>
  </si>
  <si>
    <t>Phosphate</t>
  </si>
  <si>
    <t>Potash</t>
  </si>
  <si>
    <t>Potassium Nitrate</t>
  </si>
  <si>
    <t>Sulfur</t>
  </si>
  <si>
    <t>UAN (32%)</t>
  </si>
  <si>
    <t>Crop</t>
  </si>
  <si>
    <t>Retail Price</t>
  </si>
  <si>
    <t>Barley</t>
  </si>
  <si>
    <t>Bu</t>
  </si>
  <si>
    <t>Corn</t>
  </si>
  <si>
    <t>Cotton</t>
  </si>
  <si>
    <t>Peanut</t>
  </si>
  <si>
    <t>Peas</t>
  </si>
  <si>
    <t>Soybeans</t>
  </si>
  <si>
    <t>Squash summer</t>
  </si>
  <si>
    <t>Strawberry</t>
  </si>
  <si>
    <t>Sweet Potato</t>
  </si>
  <si>
    <t>Tomato</t>
  </si>
  <si>
    <t>Watermelon</t>
  </si>
  <si>
    <t>Inputs</t>
  </si>
  <si>
    <t>Cost per unit</t>
  </si>
  <si>
    <t>½ Bushel Peas</t>
  </si>
  <si>
    <t>½ Bushel Squash Summer</t>
  </si>
  <si>
    <t>25 lbs Boxes Tomato</t>
  </si>
  <si>
    <t>26” Watermelon bin    </t>
  </si>
  <si>
    <t>5 lbs Boxes Strawberry</t>
  </si>
  <si>
    <t>Barley seeds</t>
  </si>
  <si>
    <t>Box Sweet Potato - 40 lb bottom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</si>
  <si>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</si>
  <si>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</si>
  <si>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</si>
  <si>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</si>
  <si>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</si>
  <si>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</si>
  <si>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</si>
  <si>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</si>
  <si>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</si>
  <si>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</si>
  <si>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</si>
  <si>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</si>
  <si>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</si>
  <si>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</si>
  <si>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Frost cover</t>
  </si>
  <si>
    <t>24x1000 ft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</si>
  <si>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</si>
  <si>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</si>
  <si>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</si>
  <si>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</si>
  <si>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</si>
  <si>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</si>
  <si>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NPB Checkoff Peanut</t>
  </si>
  <si>
    <t>$/ton</t>
  </si>
  <si>
    <t>Peanut seeds</t>
  </si>
  <si>
    <t>Plastic Mulch 46"x4000</t>
  </si>
  <si>
    <t>46"x400</t>
  </si>
  <si>
    <t>Plastic Mulch 48"x4000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</si>
  <si>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</si>
  <si>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</si>
  <si>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</si>
  <si>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</si>
  <si>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</si>
  <si>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</si>
  <si>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Seeds Peas</t>
  </si>
  <si>
    <t>Seeds Squash Summer</t>
  </si>
  <si>
    <t>Silver/Aluminum Plastic Mulch 48"x4000</t>
  </si>
  <si>
    <t>Slips Sweet Potato</t>
  </si>
  <si>
    <t>Soil Sampling (Nutrient analysis)</t>
  </si>
  <si>
    <t>Soil Sampling (Physical properties)</t>
  </si>
  <si>
    <t>Soybeans seeds</t>
  </si>
  <si>
    <t>Transplanting Strawberry</t>
  </si>
  <si>
    <t>Transplanting Tomato</t>
  </si>
  <si>
    <t>Transplanting Watermelon</t>
  </si>
  <si>
    <t>carton case 18</t>
  </si>
  <si>
    <t>Twine</t>
  </si>
  <si>
    <t>Wood Stake 48"</t>
  </si>
  <si>
    <t>Item Name/Size/Power Unit</t>
  </si>
  <si>
    <t>Purchase Price ($)</t>
  </si>
  <si>
    <t>Annual Use (hrs)</t>
  </si>
  <si>
    <t>Useful Life (year)</t>
  </si>
  <si>
    <t>Perf Rate (hr/acre)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</si>
  <si>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</si>
  <si>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</si>
  <si>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</si>
  <si>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</si>
  <si>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</si>
  <si>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</si>
  <si>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</si>
  <si>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</si>
  <si>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</si>
  <si>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</si>
  <si>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</si>
  <si>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</si>
  <si>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</si>
  <si>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</si>
  <si>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</si>
  <si>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</si>
  <si>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</si>
  <si>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</si>
  <si>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</si>
  <si>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</si>
  <si>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</si>
  <si>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</si>
  <si>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</si>
  <si>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</si>
  <si>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</si>
  <si>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</si>
  <si>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</si>
  <si>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</si>
  <si>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</si>
  <si>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</si>
  <si>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</si>
  <si>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</si>
  <si>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</si>
  <si>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</si>
  <si>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</si>
  <si>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</si>
  <si>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</si>
  <si>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</si>
  <si>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</si>
  <si>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</si>
  <si>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</si>
  <si>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</si>
  <si>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</si>
  <si>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</si>
  <si>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</si>
  <si>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</si>
  <si>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</si>
  <si>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</si>
  <si>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</si>
  <si>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</si>
  <si>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</si>
  <si>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</si>
  <si>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</si>
  <si>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</si>
  <si>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</si>
  <si>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</si>
  <si>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</si>
  <si>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</si>
  <si>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</si>
  <si>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</si>
  <si>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</si>
  <si>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</si>
  <si>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</si>
  <si>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</si>
  <si>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</si>
  <si>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</si>
  <si>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</si>
  <si>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</si>
  <si>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</si>
  <si>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</si>
  <si>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</si>
  <si>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</si>
  <si>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</si>
  <si>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</si>
  <si>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</si>
  <si>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</si>
  <si>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</si>
  <si>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</si>
  <si>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</si>
  <si>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</si>
  <si>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</si>
  <si>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</si>
  <si>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</si>
  <si>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</si>
  <si>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</si>
  <si>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</si>
  <si>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</si>
  <si>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</si>
  <si>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</si>
  <si>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</si>
  <si>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</si>
  <si>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</si>
  <si>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</si>
  <si>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</si>
  <si>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</si>
  <si>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</si>
  <si>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</si>
  <si>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</si>
  <si>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</si>
  <si>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</si>
  <si>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</si>
  <si>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</si>
  <si>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</si>
  <si>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</si>
  <si>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</si>
  <si>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</si>
  <si>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</si>
  <si>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</si>
  <si>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</si>
  <si>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</si>
  <si>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</si>
  <si>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</si>
  <si>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</si>
  <si>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</si>
  <si>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</si>
  <si>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</si>
  <si>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</si>
  <si>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</si>
  <si>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</si>
  <si>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</si>
  <si>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</si>
  <si>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</si>
  <si>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</si>
  <si>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</si>
  <si>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</si>
  <si>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</si>
  <si>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</si>
  <si>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</si>
  <si>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</si>
  <si>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</si>
  <si>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</si>
  <si>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</si>
  <si>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</si>
  <si>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</si>
  <si>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</si>
  <si>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</si>
  <si>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</si>
  <si>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</si>
  <si>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</si>
  <si>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</si>
  <si>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</si>
  <si>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</si>
  <si>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</si>
  <si>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</si>
  <si>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</si>
  <si>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</si>
  <si>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</si>
  <si>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</si>
  <si>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</si>
  <si>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</si>
  <si>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</si>
  <si>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</si>
  <si>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</si>
  <si>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</si>
  <si>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</si>
  <si>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</si>
  <si>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</si>
  <si>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</si>
  <si>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</si>
  <si>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</si>
  <si>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</si>
  <si>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</si>
  <si>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</si>
  <si>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</si>
  <si>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</si>
  <si>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</si>
  <si>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</si>
  <si>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</si>
  <si>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</si>
  <si>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</si>
  <si>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</si>
  <si>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</si>
  <si>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</si>
  <si>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</si>
  <si>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</si>
  <si>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</si>
  <si>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</si>
  <si>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</si>
  <si>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</si>
  <si>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</si>
  <si>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</si>
  <si>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</si>
  <si>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</si>
  <si>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</si>
  <si>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</si>
  <si>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</si>
  <si>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</si>
  <si>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</si>
  <si>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</si>
  <si>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</si>
  <si>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</si>
  <si>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</si>
  <si>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</si>
  <si>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</si>
  <si>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</si>
  <si>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</si>
  <si>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</si>
  <si>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</si>
  <si>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</si>
  <si>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</si>
  <si>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</si>
  <si>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</si>
  <si>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</si>
  <si>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</si>
  <si>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</si>
  <si>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</si>
  <si>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</si>
  <si>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</si>
  <si>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</si>
  <si>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</si>
  <si>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</si>
  <si>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</si>
  <si>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</si>
  <si>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</si>
  <si>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</si>
  <si>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</si>
  <si>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</si>
  <si>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</si>
  <si>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</si>
  <si>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</si>
  <si>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</si>
  <si>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</si>
  <si>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</si>
  <si>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</si>
  <si>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</si>
  <si>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</si>
  <si>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</si>
  <si>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</si>
  <si>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</si>
  <si>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</si>
  <si>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</si>
  <si>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</si>
  <si>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</si>
  <si>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</si>
  <si>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</si>
  <si>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</si>
  <si>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</si>
  <si>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</si>
  <si>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</si>
  <si>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</si>
  <si>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</si>
  <si>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</si>
  <si>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</si>
  <si>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</si>
  <si>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</si>
  <si>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</si>
  <si>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</si>
  <si>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</si>
  <si>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</si>
  <si>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</si>
  <si>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</si>
  <si>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</si>
  <si>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</si>
  <si>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</si>
  <si>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</si>
  <si>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</si>
  <si>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</si>
  <si>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</si>
  <si>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</si>
  <si>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</si>
  <si>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</si>
  <si>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</si>
  <si>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</si>
  <si>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</si>
  <si>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</si>
  <si>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</si>
  <si>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</si>
  <si>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</si>
  <si>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</si>
  <si>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</si>
  <si>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</si>
  <si>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</si>
  <si>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</si>
  <si>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</si>
  <si>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</si>
  <si>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</si>
  <si>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</si>
  <si>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</si>
  <si>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</si>
  <si>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</si>
  <si>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</si>
  <si>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</si>
  <si>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</si>
  <si>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</si>
  <si>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</si>
  <si>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</si>
  <si>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</si>
  <si>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</si>
  <si>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</si>
  <si>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</si>
  <si>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</si>
  <si>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</si>
  <si>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</si>
  <si>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</si>
  <si>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</si>
  <si>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</si>
  <si>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</si>
  <si>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</si>
  <si>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</si>
  <si>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</si>
  <si>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</si>
  <si>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</si>
  <si>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</si>
  <si>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</si>
  <si>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</si>
  <si>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</si>
  <si>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</si>
  <si>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</si>
  <si>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</si>
  <si>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</si>
  <si>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</si>
  <si>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</si>
  <si>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</si>
  <si>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</si>
  <si>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</si>
  <si>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</si>
  <si>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</si>
  <si>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</si>
  <si>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</si>
  <si>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</si>
  <si>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</si>
  <si>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</si>
  <si>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</si>
  <si>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</si>
  <si>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</si>
  <si>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</si>
  <si>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</si>
  <si>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</si>
  <si>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</si>
  <si>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</si>
  <si>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</si>
  <si>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</si>
  <si>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</si>
  <si>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</si>
  <si>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</si>
  <si>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</si>
  <si>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</si>
  <si>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</si>
  <si>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</si>
  <si>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</si>
  <si>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</si>
  <si>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</si>
  <si>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</si>
  <si>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</si>
  <si>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</si>
  <si>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</si>
  <si>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</si>
  <si>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</si>
  <si>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</si>
  <si>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</si>
  <si>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</si>
  <si>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</si>
  <si>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</si>
  <si>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</si>
  <si>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</si>
  <si>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</si>
  <si>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</si>
  <si>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</si>
  <si>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</si>
  <si>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</si>
  <si>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</si>
  <si>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</si>
  <si>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</si>
  <si>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</si>
  <si>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</si>
  <si>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</si>
  <si>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</si>
  <si>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</si>
  <si>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</si>
  <si>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</si>
  <si>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</si>
  <si>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</si>
  <si>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</si>
  <si>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</si>
  <si>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</si>
  <si>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</si>
  <si>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</si>
  <si>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</si>
  <si>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</si>
  <si>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</si>
  <si>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</si>
  <si>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</si>
  <si>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</si>
  <si>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</si>
  <si>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</si>
  <si>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</si>
  <si>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</si>
  <si>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</si>
  <si>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</si>
  <si>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</si>
  <si>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</si>
  <si>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</si>
  <si>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</si>
  <si>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</si>
  <si>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</si>
  <si>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</si>
  <si>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</si>
  <si>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</si>
  <si>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</si>
  <si>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</si>
  <si>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</si>
  <si>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</si>
  <si>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</si>
  <si>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</si>
  <si>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</si>
  <si>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</si>
  <si>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</si>
  <si>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</si>
  <si>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</si>
  <si>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</si>
  <si>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</si>
  <si>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</si>
  <si>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</si>
  <si>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</si>
  <si>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</si>
  <si>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</si>
  <si>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</si>
  <si>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</si>
  <si>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</si>
  <si>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</si>
  <si>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</si>
  <si>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</si>
  <si>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</si>
  <si>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</si>
  <si>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</si>
  <si>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</si>
  <si>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</si>
  <si>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</si>
  <si>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</si>
  <si>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</si>
  <si>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</si>
  <si>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</si>
  <si>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</si>
  <si>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</si>
  <si>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</si>
  <si>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</si>
  <si>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</si>
  <si>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</si>
  <si>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</si>
  <si>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</si>
  <si>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</si>
  <si>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</si>
  <si>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</si>
  <si>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</si>
  <si>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</si>
  <si>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</si>
  <si>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</si>
  <si>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</si>
  <si>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</si>
  <si>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</si>
  <si>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</si>
  <si>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</si>
  <si>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</si>
  <si>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</si>
  <si>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</si>
  <si>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</si>
  <si>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</si>
  <si>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</si>
  <si>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</si>
  <si>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</si>
  <si>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</si>
  <si>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</si>
  <si>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</si>
  <si>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</si>
  <si>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</si>
  <si>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</si>
  <si>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</si>
  <si>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</si>
  <si>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</si>
  <si>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</si>
  <si>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</si>
  <si>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</si>
  <si>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</si>
  <si>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</si>
  <si>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</si>
  <si>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</si>
  <si>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</si>
  <si>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</si>
  <si>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</si>
  <si>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</si>
  <si>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</si>
  <si>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</si>
  <si>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</si>
  <si>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</si>
  <si>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</si>
  <si>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</si>
  <si>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</si>
  <si>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</si>
  <si>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</si>
  <si>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</si>
  <si>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</si>
  <si>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</si>
  <si>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</si>
  <si>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</si>
  <si>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</si>
  <si>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</si>
  <si>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</si>
  <si>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</si>
  <si>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</si>
  <si>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</si>
  <si>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</si>
  <si>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</si>
  <si>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</si>
  <si>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</si>
  <si>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</si>
  <si>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</si>
  <si>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</si>
  <si>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</si>
  <si>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</si>
  <si>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</si>
  <si>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</si>
  <si>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</si>
  <si>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</si>
  <si>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</si>
  <si>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</si>
  <si>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</si>
  <si>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</si>
  <si>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</si>
  <si>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</si>
  <si>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</si>
  <si>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</si>
  <si>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</si>
  <si>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Item Name/Size</t>
  </si>
  <si>
    <t>Fuel Use (gal/hr)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</si>
  <si>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</si>
  <si>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</si>
  <si>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</si>
  <si>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</si>
  <si>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</si>
  <si>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</si>
  <si>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</si>
  <si>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</si>
  <si>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</si>
  <si>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</si>
  <si>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</si>
  <si>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</si>
  <si>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</si>
  <si>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</si>
  <si>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</si>
  <si>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</si>
  <si>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</si>
  <si>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</si>
  <si>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</si>
  <si>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</si>
  <si>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</si>
  <si>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</si>
  <si>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</si>
  <si>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</si>
  <si>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</si>
  <si>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</si>
  <si>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</si>
  <si>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</si>
  <si>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</si>
  <si>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</si>
  <si>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</si>
  <si>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</si>
  <si>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</si>
  <si>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</si>
  <si>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</si>
  <si>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</si>
  <si>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</si>
  <si>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</si>
  <si>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</si>
  <si>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</si>
  <si>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</si>
  <si>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</si>
  <si>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</si>
  <si>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</si>
  <si>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</si>
  <si>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</si>
  <si>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</si>
  <si>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</si>
  <si>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</si>
  <si>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</si>
  <si>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</si>
  <si>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</si>
  <si>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</si>
  <si>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</si>
  <si>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</si>
  <si>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</si>
  <si>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</si>
  <si>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</si>
  <si>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</si>
  <si>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</si>
  <si>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</si>
  <si>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</si>
  <si>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</si>
  <si>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</si>
  <si>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</si>
  <si>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</si>
  <si>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</si>
  <si>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</si>
  <si>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</si>
  <si>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</si>
  <si>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</si>
  <si>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</si>
  <si>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</si>
  <si>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r>
      <t xml:space="preserve">This budget is intended </t>
    </r>
    <r>
      <rPr>
        <b/>
        <sz val="12"/>
        <color theme="1"/>
        <rFont val="Arial"/>
        <family val="2"/>
      </rPr>
      <t>for educational and planning purposes only</t>
    </r>
    <r>
      <rPr>
        <sz val="12"/>
        <color theme="1"/>
        <rFont val="Arial"/>
        <family val="2"/>
      </rPr>
      <t>. It does not constitute a production recommendation or financial guarantee. Results will vary based on local conditions, management choices, and market volatility.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</si>
</sst>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4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 applyProtection="1">
      <alignment horizontal="left"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4" fontId="5" fillId="2" borderId="0" xfId="0" applyNumberFormat="1" applyFont="1" applyFill="1" applyAlignment="1">
      <alignment vertical="center"/>
    </xf>
    <xf numFmtId="4" fontId="5" fillId="3" borderId="0" xfId="0" applyNumberFormat="1" applyFont="1" applyFill="1" applyAlignment="1" applyProtection="1">
      <alignment vertical="center"/>
      <protection locked="0"/>
    </xf>
    <xf numFmtId="4" fontId="5" fillId="3" borderId="0" xfId="0" applyNumberFormat="1" applyFont="1" applyFill="1" applyAlignment="1">
      <alignment vertical="center"/>
    </xf>
    <xf numFmtId="4" fontId="5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>
      <alignment horizontal="right" vertical="center"/>
    </xf>
    <xf numFmtId="4" fontId="7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left" vertical="center"/>
      <protection locked="0"/>
    </xf>
    <xf numFmtId="4" fontId="5" fillId="3" borderId="0" xfId="0" applyNumberFormat="1" applyFont="1" applyFill="1" applyProtection="1">
      <protection locked="0"/>
    </xf>
    <xf numFmtId="4" fontId="8" fillId="3" borderId="0" xfId="0" applyNumberFormat="1" applyFont="1" applyFill="1" applyProtection="1">
      <protection locked="0"/>
    </xf>
    <xf numFmtId="4" fontId="8" fillId="3" borderId="0" xfId="0" applyNumberFormat="1" applyFont="1" applyFill="1"/>
    <xf numFmtId="4" fontId="5" fillId="0" borderId="0" xfId="0" applyNumberFormat="1" applyFont="1" applyAlignment="1">
      <alignment vertical="center"/>
    </xf>
    <xf numFmtId="4" fontId="8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4" fontId="9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left" vertical="center"/>
      <protection locked="0"/>
    </xf>
    <xf numFmtId="4" fontId="5" fillId="2" borderId="0" xfId="0" applyNumberFormat="1" applyFont="1" applyFill="1" applyProtection="1">
      <protection locked="0"/>
    </xf>
    <xf numFmtId="4" fontId="6" fillId="2" borderId="0" xfId="0" applyNumberFormat="1" applyFont="1" applyFill="1" applyProtection="1"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4" fontId="5" fillId="2" borderId="0" xfId="0" applyNumberFormat="1" applyFont="1" applyFill="1" applyAlignment="1">
      <alignment horizontal="right" vertical="center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right" vertical="center"/>
    </xf>
    <xf numFmtId="4" fontId="5" fillId="4" borderId="0" xfId="0" applyNumberFormat="1" applyFont="1" applyFill="1" applyProtection="1">
      <protection locked="0"/>
    </xf>
    <xf numFmtId="4" fontId="6" fillId="4" borderId="0" xfId="0" applyNumberFormat="1" applyFont="1" applyFill="1" applyProtection="1">
      <protection locked="0"/>
    </xf>
    <xf numFmtId="4" fontId="6" fillId="4" borderId="0" xfId="0" applyNumberFormat="1" applyFont="1" applyFill="1"/>
    <xf numFmtId="4" fontId="5" fillId="4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Protection="1">
      <protection locked="0"/>
    </xf>
    <xf numFmtId="4" fontId="5" fillId="5" borderId="0" xfId="0" applyNumberFormat="1" applyFont="1" applyFill="1" applyAlignment="1">
      <alignment horizontal="right" vertical="center"/>
    </xf>
    <xf numFmtId="4" fontId="5" fillId="6" borderId="0" xfId="0" applyNumberFormat="1" applyFont="1" applyFill="1" applyProtection="1">
      <protection locked="0"/>
    </xf>
    <xf numFmtId="4" fontId="6" fillId="6" borderId="0" xfId="0" applyNumberFormat="1" applyFont="1" applyFill="1" applyAlignment="1" applyProtection="1">
      <alignment vertical="center"/>
      <protection locked="0"/>
    </xf>
    <xf numFmtId="4" fontId="6" fillId="6" borderId="0" xfId="0" applyNumberFormat="1" applyFont="1" applyFill="1" applyAlignment="1" applyProtection="1">
      <alignment horizontal="right" vertical="center"/>
      <protection locked="0"/>
    </xf>
    <xf numFmtId="4" fontId="6" fillId="6" borderId="0" xfId="0" applyNumberFormat="1" applyFont="1" applyFill="1" applyAlignment="1">
      <alignment horizontal="right" vertical="center"/>
    </xf>
    <xf numFmtId="4" fontId="5" fillId="7" borderId="0" xfId="0" applyNumberFormat="1" applyFont="1" applyFill="1" applyProtection="1">
      <protection locked="0"/>
    </xf>
    <xf numFmtId="4" fontId="6" fillId="7" borderId="0" xfId="0" applyNumberFormat="1" applyFont="1" applyFill="1" applyProtection="1">
      <protection locked="0"/>
    </xf>
    <xf numFmtId="4" fontId="5" fillId="7" borderId="0" xfId="0" applyNumberFormat="1" applyFont="1" applyFill="1" applyAlignment="1">
      <alignment horizontal="right" vertical="center"/>
    </xf>
    <xf numFmtId="4" fontId="8" fillId="0" borderId="0" xfId="0" applyNumberFormat="1" applyFont="1" applyProtection="1">
      <protection locked="0"/>
    </xf>
    <xf numFmtId="4" fontId="5" fillId="8" borderId="0" xfId="0" applyNumberFormat="1" applyFont="1" applyFill="1" applyProtection="1">
      <protection locked="0"/>
    </xf>
    <xf numFmtId="4" fontId="6" fillId="8" borderId="0" xfId="0" applyNumberFormat="1" applyFont="1" applyFill="1" applyProtection="1">
      <protection locked="0"/>
    </xf>
    <xf numFmtId="4" fontId="6" fillId="8" borderId="0" xfId="0" applyNumberFormat="1" applyFont="1" applyFill="1" applyAlignment="1" applyProtection="1">
      <alignment horizontal="right" vertical="center"/>
      <protection locked="0"/>
    </xf>
    <xf numFmtId="4" fontId="6" fillId="8" borderId="0" xfId="0" applyNumberFormat="1" applyFont="1" applyFill="1" applyAlignment="1">
      <alignment horizontal="right" vertical="center"/>
    </xf>
    <xf numFmtId="4" fontId="9" fillId="0" borderId="0" xfId="0" applyNumberFormat="1" applyFont="1" applyProtection="1">
      <protection locked="0"/>
    </xf>
    <xf numFmtId="4" fontId="10" fillId="0" borderId="0" xfId="0" applyNumberFormat="1" applyFont="1"/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5" fillId="0" borderId="0" xfId="0" applyFont="1" applyAlignment="1">
      <alignment horizontal="right"/>
    </xf>
    <xf numFmtId="9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8" fillId="0" borderId="0" xfId="0" applyNumberFormat="1" applyFont="1"/>
    <xf numFmtId="164" fontId="5" fillId="0" borderId="0" xfId="0" applyNumberFormat="1" applyFont="1"/>
    <xf numFmtId="164" fontId="9" fillId="0" borderId="0" xfId="0" applyNumberFormat="1" applyFont="1" applyAlignment="1">
      <alignment horizontal="right"/>
    </xf>
    <xf numFmtId="4" fontId="10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14">
    <dxf>
      <font>
        <b/>
        <i val="0"/>
        <color theme="0"/>
      </font>
      <fill>
        <patternFill>
          <bgColor rgb="FF003272"/>
        </patternFill>
      </fill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Extension Blue Table" pivot="0" count="3" xr9:uid="{FEE617C9-0C35-7E4E-B92A-42E706383DD3}">
      <tableStyleElement type="headerRow" dxfId="0"/>
      <tableStyleElement type="firstRowStripe" dxfId="2"/>
      <tableStyleElement type="secondRowStripe" dxfId="1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199F47B6-BA4A-4825-84B6-0A62DC8500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561070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152399</xdr:colOff>
      <xdr:row>84</xdr:row>
      <xdr:rowOff>0</xdr:rowOff>
    </xdr:from>
    <xdr:ext cx="5105401" cy="838200"/>
    <xdr:pic>
      <xdr:nvPicPr>
        <xdr:cNvPr id="3" name="Picture 2">
          <a:extLst>
            <a:ext uri="{FF2B5EF4-FFF2-40B4-BE49-F238E27FC236}">
              <a16:creationId xmlns:a16="http://schemas.microsoft.com/office/drawing/2014/main" id="{FA8C6299-4433-E24E-B705-18CA9D691E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399" y="16002000"/>
          <a:ext cx="5105401" cy="838200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9B0843DD-01B8-4D34-B81A-8CC12BB9776C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 (2)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2" xr16:uid="{EF3E7E87-5BD7-43DA-A974-521D55E249A6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B226CE1C-3507-4185-99DA-B25B260CEFCD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036E5194-2044-4D14-AE0B-20885505AAA6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6" xr16:uid="{6D87B854-CCD2-4368-A904-739CD4CD09BE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connectionId="7" xr16:uid="{7373772E-2910-4446-96D5-EB3683956F75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5" xr16:uid="{F42D2715-2870-45C6-BD7F-CA9E78723E5D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702671-9425-48C2-B4F7-7A84D4FDA64B}" name="qry_Chemicals14" displayName="qry_Chemicals14" ref="A1:C86" tableType="queryTable" totalsRowShown="0">
  <autoFilter ref="A1:C86" xr:uid="{A8702671-9425-48C2-B4F7-7A84D4FDA64B}"/>
  <tableColumns count="3">
    <tableColumn id="1" xr3:uid="{3B51CFE8-0BFB-4401-B5ED-81CD72BA2733}" uniqueName="1" name="Active ingredient" queryTableFieldId="1" dataDxfId="13"/>
    <tableColumn id="2" xr3:uid="{74F7CC14-17AB-4DC1-B165-95CA19EC87EF}" uniqueName="2" name="Unit" queryTableFieldId="2" dataDxfId="12"/>
    <tableColumn id="3" xr3:uid="{ACF77F1B-8842-4C67-B3A0-8A0FB2BA0195}" uniqueName="3" name="Avg Price" queryTableFieldId="3"/>
  </tableColumns>
  <tableStyleInfo name="Extension Blue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27C725-DA36-4425-BDD2-036BE53AFE8A}" name="qry_Fertilizer25" displayName="qry_Fertilizer25" ref="A1:C23" tableType="queryTable" totalsRowShown="0">
  <autoFilter ref="A1:C23" xr:uid="{0327C725-DA36-4425-BDD2-036BE53AFE8A}"/>
  <tableColumns count="3">
    <tableColumn id="1" xr3:uid="{F299E7C0-2D92-45B5-8847-A54DB782A581}" uniqueName="1" name="Fertilizer" queryTableFieldId="1" dataDxfId="11"/>
    <tableColumn id="2" xr3:uid="{A87AED29-9F6C-461C-B691-960492661E6E}" uniqueName="2" name="Unit" queryTableFieldId="2" dataDxfId="10"/>
    <tableColumn id="3" xr3:uid="{0297E488-4516-4990-B097-7C4C17E37AB6}" uniqueName="3" name="Cost per Unit" queryTableFieldId="3"/>
  </tableColumns>
  <tableStyleInfo name="Extension Blue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0C556E-B09C-4C0B-ADB5-E60260B4772C}" name="qry_Sale_Price" displayName="qry_Sale_Price" ref="A1:C13" tableType="queryTable" totalsRowShown="0">
  <autoFilter ref="A1:C13" xr:uid="{DE0C556E-B09C-4C0B-ADB5-E60260B4772C}"/>
  <tableColumns count="3">
    <tableColumn id="1" xr3:uid="{40AA1F67-C5B3-4178-950A-4D453E49643D}" uniqueName="1" name="Crop" queryTableFieldId="1" dataDxfId="9"/>
    <tableColumn id="2" xr3:uid="{FBD56AE1-AE10-4FF6-A008-D132CF8B652A}" uniqueName="2" name="Unit" queryTableFieldId="2" dataDxfId="8"/>
    <tableColumn id="3" xr3:uid="{C5306A86-9AEE-4782-924E-5AE57C91768E}" uniqueName="3" name="Retail Price" queryTableFieldId="3"/>
  </tableColumns>
  <tableStyleInfo name="Extension Blue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1F2EAD-F333-44F3-8D37-F9FD593DC8D2}" name="qry_Other3" displayName="qry_Other3" ref="A1:C50" tableType="queryTable" totalsRowShown="0">
  <autoFilter ref="A1:C50" xr:uid="{DD1F2EAD-F333-44F3-8D37-F9FD593DC8D2}"/>
  <tableColumns count="3">
    <tableColumn id="1" xr3:uid="{EC985CEA-63F1-4EF0-AD02-E9000FCBBCC9}" uniqueName="1" name="Inputs" queryTableFieldId="1" dataDxfId="7"/>
    <tableColumn id="2" xr3:uid="{3FBA4DDE-B155-404D-B75E-6B750846C5A7}" uniqueName="2" name="Unit" queryTableFieldId="2" dataDxfId="6"/>
    <tableColumn id="3" xr3:uid="{D8B50E20-0EBE-4A96-8D8D-415E216E27FB}" uniqueName="3" name="Cost per unit" queryTableFieldId="3"/>
  </tableColumns>
  <tableStyleInfo name="Extension Blue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3E8D261-A49E-4A43-B1FB-022A7C9B4D68}" name="qry_Towed_Equipment" displayName="qry_Towed_Equipment" ref="A1:O514" tableType="queryTable" totalsRowShown="0">
  <autoFilter ref="A1:O514" xr:uid="{B3E8D261-A49E-4A43-B1FB-022A7C9B4D68}"/>
  <tableColumns count="15">
    <tableColumn id="1" xr3:uid="{48A16AB3-9DB0-4A15-8CA3-B3693C803B5C}" uniqueName="1" name="Item Name/Size/Power Unit" queryTableFieldId="1" dataDxfId="5"/>
    <tableColumn id="2" xr3:uid="{772543E9-A02E-48F9-82AE-96CC15FEFAC7}" uniqueName="2" name="Purchase Price ($)" queryTableFieldId="2"/>
    <tableColumn id="3" xr3:uid="{CAE7F200-B434-487E-A326-8B6981DF1F5E}" uniqueName="3" name="Annual Use (hrs)" queryTableFieldId="3"/>
    <tableColumn id="4" xr3:uid="{FC80A8D7-D0D0-4067-B33D-46F6CA11CCC0}" uniqueName="4" name="Useful Life (year)" queryTableFieldId="4"/>
    <tableColumn id="5" xr3:uid="{46A26AA9-476E-4B29-997D-7C4CF2520E30}" uniqueName="5" name="Perf Rate (hr/acre)" queryTableFieldId="5"/>
    <tableColumn id="6" xr3:uid="{02F0E0A4-BB8B-41DB-B218-9A6B3F3962FF}" uniqueName="6" name="Labor (hr/acre)" queryTableFieldId="6"/>
    <tableColumn id="7" xr3:uid="{49307B4C-6360-4DE5-8370-7607B48D4D16}" uniqueName="7" name="Fuel (hr/acre)" queryTableFieldId="7"/>
    <tableColumn id="8" xr3:uid="{A16CF614-AFE8-4A25-8929-51B4DFB37F27}" uniqueName="8" name="R&amp;M Imp. (hr/acre)" queryTableFieldId="8"/>
    <tableColumn id="9" xr3:uid="{20B74EBC-F867-48BA-8391-9AEAD3EB310F}" uniqueName="9" name="R&amp;M P.U. (hr/acre)" queryTableFieldId="9"/>
    <tableColumn id="10" xr3:uid="{D93FFA61-2C68-441D-87C3-2CA677E6019A}" uniqueName="10" name="Total R&amp;M (hr/acre)" queryTableFieldId="10"/>
    <tableColumn id="11" xr3:uid="{8900BFC1-6E54-4C6B-8BDA-D74754C2B279}" uniqueName="11" name="Total  Direct (hr/acre)" queryTableFieldId="11"/>
    <tableColumn id="12" xr3:uid="{CF9768C7-9D15-463D-A79F-E9A1A2B12E7C}" uniqueName="12" name="Fixed  Imp. (hr/acre)" queryTableFieldId="12"/>
    <tableColumn id="13" xr3:uid="{58140B45-1384-4978-905A-8237D43AED09}" uniqueName="13" name="Fixed P.U. (hr/acre)" queryTableFieldId="13"/>
    <tableColumn id="14" xr3:uid="{EB87453E-0D3D-4027-A0E4-A32A05AF63F8}" uniqueName="14" name="Total Fixed (hr/acre)" queryTableFieldId="14"/>
    <tableColumn id="15" xr3:uid="{ECDF1E73-20DB-4CA9-B843-15801BBB6DC8}" uniqueName="15" name="Total Cost (hr/acre)" queryTableFieldId="15"/>
  </tableColumns>
  <tableStyleInfo name="Extension Blue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C9ABC0-5223-491C-8181-CC7810EC7DCD}" name="qry_Tractors_Harvesters" displayName="qry_Tractors_Harvesters" ref="A1:K36" tableType="queryTable" totalsRowShown="0">
  <autoFilter ref="A1:K36" xr:uid="{F3C9ABC0-5223-491C-8181-CC7810EC7DCD}"/>
  <tableColumns count="11">
    <tableColumn id="1" xr3:uid="{23B31AA1-2FF7-4BE5-B490-F4266E81E9EF}" uniqueName="1" name="Item Name/Size" queryTableFieldId="1" dataDxfId="4"/>
    <tableColumn id="2" xr3:uid="{B8BB5763-1DEA-45BB-872B-EFEA8A5811F4}" uniqueName="2" name="Purchase Price ($)" queryTableFieldId="2"/>
    <tableColumn id="3" xr3:uid="{A8CB1065-53C3-40A6-9296-681775EAAFA1}" uniqueName="3" name="Annual Use (hrs)" queryTableFieldId="3"/>
    <tableColumn id="4" xr3:uid="{A2FF5D8F-2FE2-40D7-BA56-345469358408}" uniqueName="4" name="Useful Life (year)" queryTableFieldId="4"/>
    <tableColumn id="5" xr3:uid="{8A5A1AA6-95FE-4595-8C86-1DDCB5CDE724}" uniqueName="5" name="Fuel Use (gal/hr)" queryTableFieldId="5"/>
    <tableColumn id="6" xr3:uid="{3598ECF9-15AC-48F4-B267-AF07024A9E47}" uniqueName="6" name="Labor  ($/hr)" queryTableFieldId="6"/>
    <tableColumn id="7" xr3:uid="{B3A636BF-6F3A-4756-A810-5B5C847A29B2}" uniqueName="7" name="Fuel ($/hr)" queryTableFieldId="7"/>
    <tableColumn id="8" xr3:uid="{432E7E25-3EEC-44FB-9E50-C46FB9C48E06}" uniqueName="8" name="R&amp;M ($/hr)" queryTableFieldId="8"/>
    <tableColumn id="9" xr3:uid="{65E15C8A-47A2-44F9-A78C-48D1DD248664}" uniqueName="9" name="Total  Direct ($/hr)" queryTableFieldId="9"/>
    <tableColumn id="10" xr3:uid="{7311679F-C5B0-43DE-9982-2AE2AA2152A9}" uniqueName="10" name="Fixed ($/hr)" queryTableFieldId="10"/>
    <tableColumn id="11" xr3:uid="{D54458D6-C4D1-4D56-B20D-E409BBD83382}" uniqueName="11" name="Total Cost ($/hr)" queryTableFieldId="11"/>
  </tableColumns>
  <tableStyleInfo name="Extension Blue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3F666D4-DDDD-4246-9A76-9C756C28308B}" name="qry_Self_propelled" displayName="qry_Self_propelled" ref="A1:L25" tableType="queryTable" totalsRowShown="0">
  <autoFilter ref="A1:L25" xr:uid="{D3F666D4-DDDD-4246-9A76-9C756C28308B}"/>
  <tableColumns count="12">
    <tableColumn id="1" xr3:uid="{E39F16C1-6EEB-4A9A-BDC7-C7B52D31C9C1}" uniqueName="1" name="Item Name/Size" queryTableFieldId="1" dataDxfId="3"/>
    <tableColumn id="2" xr3:uid="{695A2F9C-7A5A-4DCE-97E4-25D4A2404B25}" uniqueName="2" name="Purchase Price ($)" queryTableFieldId="2"/>
    <tableColumn id="3" xr3:uid="{3A714C27-7093-4107-B473-0B9736E9DEF1}" uniqueName="3" name="Annual Use (hrs)" queryTableFieldId="3"/>
    <tableColumn id="4" xr3:uid="{9DA3EA07-B6B5-4732-8542-87C6316C4473}" uniqueName="4" name="Useful Life (year)" queryTableFieldId="4"/>
    <tableColumn id="5" xr3:uid="{898EEB67-CB3F-445C-A9AD-87D93E66F887}" uniqueName="5" name="Fuel Use (gal/hr)" queryTableFieldId="5"/>
    <tableColumn id="6" xr3:uid="{7D8A5422-4F8D-4450-8669-B2868A06E772}" uniqueName="6" name="Perf Rate (hr/acre)" queryTableFieldId="6"/>
    <tableColumn id="7" xr3:uid="{599B1E25-9A04-488A-A284-C1EDA6136FBD}" uniqueName="7" name="Labor  ($/acre)" queryTableFieldId="7"/>
    <tableColumn id="8" xr3:uid="{EDFF4BFF-A9CB-48B1-BC16-F8C891493886}" uniqueName="8" name="Fuel ($/acre)" queryTableFieldId="8"/>
    <tableColumn id="9" xr3:uid="{97CA0E28-C726-4918-851C-DD9BA5E7FE59}" uniqueName="9" name="R&amp;M ($/acre)" queryTableFieldId="9"/>
    <tableColumn id="10" xr3:uid="{C7075DE3-C57C-4B82-B2AA-A48905A2BBED}" uniqueName="10" name="Total  Direct ($/acre)" queryTableFieldId="10"/>
    <tableColumn id="11" xr3:uid="{E7C293A5-DE02-47E3-BF6C-D29A39A88056}" uniqueName="11" name="Fixed ($/acre)" queryTableFieldId="11"/>
    <tableColumn id="12" xr3:uid="{37C00AF6-D3A1-4565-86E7-330C603F11A0}" uniqueName="12" name="Total Cost ($/acre)" queryTableFieldId="12"/>
  </tableColumns>
  <tableStyleInfo name="Extension Blue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topLeftCell="A11" workbookViewId="0">
      <selection activeCell="A38" sqref="A38"/>
    </sheetView>
  </sheetViews>
  <sheetFormatPr baseColWidth="10" defaultColWidth="8.83203125" defaultRowHeight="15" x14ac:dyDescent="0.2"/>
  <cols>
    <col min="1" max="1" width="51.83203125" customWidth="1"/>
    <col min="2" max="2" width="73.83203125" customWidth="1"/>
  </cols>
  <sheetData>
    <row r="1" spans="1:2" ht="17" x14ac:dyDescent="0.2">
      <c r="A1" s="75" t="s">
        <v>0</v>
      </c>
      <c r="B1" s="75"/>
    </row>
    <row r="2" spans="1:2" ht="16" x14ac:dyDescent="0.2">
      <c r="A2" s="1"/>
      <c r="B2" s="1"/>
    </row>
    <row r="3" spans="1:2" ht="16" x14ac:dyDescent="0.2">
      <c r="A3" s="76" t="s">
        <v>1</v>
      </c>
      <c r="B3" s="76"/>
    </row>
    <row r="4" spans="1:2" ht="16" x14ac:dyDescent="0.2">
      <c r="A4" s="1"/>
      <c r="B4" s="1"/>
    </row>
    <row r="5" spans="1:2" ht="16" x14ac:dyDescent="0.2">
      <c r="A5" s="2"/>
      <c r="B5" s="1"/>
    </row>
    <row r="6" spans="1:2" ht="16" x14ac:dyDescent="0.2">
      <c r="A6" s="1"/>
      <c r="B6" s="1"/>
    </row>
    <row r="7" spans="1:2" ht="16" x14ac:dyDescent="0.2">
      <c r="A7" s="1" t="s">
        <v>2</v>
      </c>
      <c r="B7" s="1"/>
    </row>
    <row r="8" spans="1:2" ht="16" x14ac:dyDescent="0.2">
      <c r="A8" s="1"/>
      <c r="B8" s="1"/>
    </row>
    <row r="9" spans="1:2" ht="16" x14ac:dyDescent="0.2">
      <c r="A9" s="3" t="s">
        <v>3</v>
      </c>
      <c r="B9" s="3" t="s">
        <v>4</v>
      </c>
    </row>
    <row r="10" spans="1:2" ht="16" x14ac:dyDescent="0.2">
      <c r="A10" s="4" t="s">
        <v>5</v>
      </c>
      <c r="B10" s="5" t="s">
        <v>6</v>
      </c>
    </row>
    <row r="11" spans="1:2" ht="34" x14ac:dyDescent="0.2">
      <c r="A11" s="6" t="s">
        <v>7</v>
      </c>
      <c r="B11" s="7" t="s">
        <v>8</v>
      </c>
    </row>
    <row r="12" spans="1:2" ht="16" x14ac:dyDescent="0.2">
      <c r="A12" s="4" t="s">
        <v>9</v>
      </c>
      <c r="B12" s="5" t="s">
        <v>10</v>
      </c>
    </row>
    <row r="13" spans="1:2" ht="16" x14ac:dyDescent="0.2">
      <c r="A13" s="4" t="s">
        <v>11</v>
      </c>
      <c r="B13" s="5" t="s">
        <v>12</v>
      </c>
    </row>
    <row r="14" spans="1:2" ht="16" x14ac:dyDescent="0.2">
      <c r="A14" s="4" t="s">
        <v>13</v>
      </c>
      <c r="B14" s="5" t="s">
        <v>14</v>
      </c>
    </row>
    <row r="15" spans="1:2" ht="16" x14ac:dyDescent="0.2">
      <c r="A15" s="4" t="s">
        <v>15</v>
      </c>
      <c r="B15" s="5" t="s">
        <v>16</v>
      </c>
    </row>
    <row r="16" spans="1:2" ht="16" x14ac:dyDescent="0.2">
      <c r="A16" s="1"/>
      <c r="B16" s="1"/>
    </row>
    <row r="17" spans="1:2" ht="16" x14ac:dyDescent="0.2">
      <c r="A17" s="1"/>
      <c r="B17" s="1"/>
    </row>
    <row r="18" spans="1:2" ht="16" x14ac:dyDescent="0.2">
      <c r="A18" s="4" t="s">
        <v>17</v>
      </c>
      <c r="B18" s="1"/>
    </row>
    <row r="19" spans="1:2" ht="16" x14ac:dyDescent="0.2">
      <c r="A19" s="1"/>
      <c r="B19" s="1"/>
    </row>
    <row r="20" spans="1:2" ht="16" x14ac:dyDescent="0.2">
      <c r="A20" s="1" t="s">
        <v>18</v>
      </c>
      <c r="B20" s="1"/>
    </row>
    <row r="21" spans="1:2" ht="16" x14ac:dyDescent="0.2">
      <c r="A21" s="2"/>
      <c r="B21" s="1"/>
    </row>
    <row r="22" spans="1:2" ht="16" x14ac:dyDescent="0.2">
      <c r="A22" s="8" t="s">
        <v>19</v>
      </c>
      <c r="B22" s="1"/>
    </row>
    <row r="23" spans="1:2" ht="16" x14ac:dyDescent="0.2">
      <c r="A23" s="8" t="s">
        <v>20</v>
      </c>
      <c r="B23" s="1"/>
    </row>
    <row r="24" spans="1:2" ht="16" x14ac:dyDescent="0.2">
      <c r="A24" s="8" t="s">
        <v>21</v>
      </c>
      <c r="B24" s="1"/>
    </row>
    <row r="25" spans="1:2" ht="16" x14ac:dyDescent="0.2">
      <c r="A25" s="8" t="s">
        <v>22</v>
      </c>
      <c r="B25" s="1"/>
    </row>
    <row r="26" spans="1:2" ht="16" x14ac:dyDescent="0.2">
      <c r="A26" s="8" t="s">
        <v>23</v>
      </c>
      <c r="B26" s="1"/>
    </row>
    <row r="27" spans="1:2" ht="16" x14ac:dyDescent="0.2">
      <c r="A27" s="8" t="s">
        <v>24</v>
      </c>
      <c r="B27" s="1"/>
    </row>
    <row r="28" spans="1:2" ht="16" x14ac:dyDescent="0.2">
      <c r="A28" s="8" t="s">
        <v>25</v>
      </c>
      <c r="B28" s="1"/>
    </row>
    <row r="29" spans="1:2" ht="16" x14ac:dyDescent="0.2">
      <c r="A29" s="2"/>
      <c r="B29" s="1"/>
    </row>
    <row r="30" spans="1:2" ht="16" x14ac:dyDescent="0.2">
      <c r="A30" s="1"/>
      <c r="B30" s="1"/>
    </row>
    <row r="31" spans="1:2" ht="16" x14ac:dyDescent="0.2">
      <c r="A31" s="1"/>
      <c r="B31" s="1"/>
    </row>
    <row r="32" spans="1:2" ht="16" x14ac:dyDescent="0.2">
      <c r="A32" s="4" t="s">
        <v>26</v>
      </c>
      <c r="B32" s="1"/>
    </row>
    <row r="33" spans="1:2" ht="16" x14ac:dyDescent="0.2">
      <c r="A33" s="1"/>
      <c r="B33" s="1"/>
    </row>
    <row r="34" spans="1:2" ht="16" x14ac:dyDescent="0.2">
      <c r="A34" s="1" t="s">
        <v>27</v>
      </c>
      <c r="B34" s="1"/>
    </row>
    <row r="35" spans="1:2" ht="16" x14ac:dyDescent="0.2">
      <c r="A35" s="2"/>
      <c r="B35" s="1"/>
    </row>
    <row r="36" spans="1:2" ht="16" x14ac:dyDescent="0.2">
      <c r="A36" s="8" t="s">
        <v>28</v>
      </c>
      <c r="B36" s="1"/>
    </row>
    <row r="37" spans="1:2" ht="16" x14ac:dyDescent="0.2">
      <c r="A37" s="2"/>
      <c r="B37" s="1"/>
    </row>
    <row r="38" spans="1:2" ht="16" x14ac:dyDescent="0.2">
      <c r="A38" s="1"/>
      <c r="B38" s="1"/>
    </row>
    <row r="39" spans="1:2" ht="16" x14ac:dyDescent="0.2">
      <c r="A39" s="4" t="s">
        <v>29</v>
      </c>
      <c r="B39" s="1"/>
    </row>
    <row r="40" spans="1:2" ht="16" x14ac:dyDescent="0.2">
      <c r="A40" s="1" t="s">
        <v>883</v>
      </c>
      <c r="B40" s="1"/>
    </row>
    <row r="41" spans="1:2" ht="16" x14ac:dyDescent="0.2">
      <c r="A41" s="1"/>
      <c r="B41" s="1"/>
    </row>
    <row r="42" spans="1:2" ht="16" x14ac:dyDescent="0.2">
      <c r="A42" s="1"/>
      <c r="B42" s="1"/>
    </row>
    <row r="43" spans="1:2" ht="16" x14ac:dyDescent="0.2">
      <c r="A43" s="1"/>
      <c r="B43" s="77" t="s">
        <v>30</v>
      </c>
    </row>
    <row r="44" spans="1:2" ht="16" x14ac:dyDescent="0.2">
      <c r="A44" s="1"/>
      <c r="B44" s="77"/>
    </row>
    <row r="45" spans="1:2" ht="16" x14ac:dyDescent="0.2">
      <c r="A45" s="1"/>
      <c r="B45" s="77"/>
    </row>
    <row r="46" spans="1:2" ht="16" x14ac:dyDescent="0.2">
      <c r="A46" s="1"/>
      <c r="B46" s="77"/>
    </row>
  </sheetData>
  <mergeCells count="3">
    <mergeCell ref="A1:B1"/>
    <mergeCell ref="A3:B3"/>
    <mergeCell ref="B43:B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9027-47F2-4C74-8166-E5EEC0748996}">
  <dimension ref="A1:I91"/>
  <sheetViews>
    <sheetView topLeftCell="A51" workbookViewId="0">
      <selection activeCell="K86" sqref="K86"/>
    </sheetView>
  </sheetViews>
  <sheetFormatPr baseColWidth="10" defaultColWidth="8.83203125" defaultRowHeight="15" x14ac:dyDescent="0.2"/>
  <cols>
    <col min="1" max="1" width="26.5" customWidth="1"/>
    <col min="2" max="2" width="45.5" bestFit="1" customWidth="1"/>
    <col min="3" max="4" width="9.1640625" bestFit="1" customWidth="1"/>
    <col min="5" max="8" width="10.1640625" bestFit="1" customWidth="1"/>
  </cols>
  <sheetData>
    <row r="1" spans="1:6" x14ac:dyDescent="0.2">
      <c r="A1" s="9" t="s">
        <v>31</v>
      </c>
      <c r="B1" s="9"/>
      <c r="C1" s="10" t="s">
        <v>32</v>
      </c>
      <c r="D1" s="10" t="s">
        <v>33</v>
      </c>
      <c r="E1" s="10" t="s">
        <v>34</v>
      </c>
      <c r="F1" s="11" t="s">
        <v>35</v>
      </c>
    </row>
    <row r="2" spans="1:6" x14ac:dyDescent="0.2">
      <c r="A2" s="12" t="s">
        <v>5</v>
      </c>
      <c r="B2" s="13"/>
      <c r="C2" s="13"/>
      <c r="D2" s="13"/>
      <c r="E2" s="13"/>
      <c r="F2" s="14"/>
    </row>
    <row r="3" spans="1:6" x14ac:dyDescent="0.2">
      <c r="A3" s="15" t="s">
        <v>36</v>
      </c>
      <c r="B3" s="15"/>
      <c r="C3" s="15"/>
      <c r="D3" s="15"/>
      <c r="E3" s="15"/>
      <c r="F3" s="16"/>
    </row>
    <row r="4" spans="1:6" x14ac:dyDescent="0.2">
      <c r="A4" s="17" t="s">
        <v>37</v>
      </c>
      <c r="B4" s="18" t="s">
        <v>38</v>
      </c>
      <c r="C4" s="19" t="s">
        <v>39</v>
      </c>
      <c r="D4" s="19">
        <v>1</v>
      </c>
      <c r="E4" s="19">
        <v>15</v>
      </c>
      <c r="F4" s="20">
        <f>E4*D4</f>
        <v>15</v>
      </c>
    </row>
    <row r="5" spans="1:6" x14ac:dyDescent="0.2">
      <c r="A5" s="18"/>
      <c r="B5" s="18" t="s">
        <v>40</v>
      </c>
      <c r="C5" s="19" t="s">
        <v>41</v>
      </c>
      <c r="D5" s="19">
        <v>1</v>
      </c>
      <c r="E5" s="19">
        <v>55</v>
      </c>
      <c r="F5" s="20">
        <f t="shared" ref="F5:F24" si="0">E5*D5</f>
        <v>55</v>
      </c>
    </row>
    <row r="6" spans="1:6" x14ac:dyDescent="0.2">
      <c r="A6" s="18"/>
      <c r="B6" s="18" t="s">
        <v>42</v>
      </c>
      <c r="C6" s="19" t="s">
        <v>43</v>
      </c>
      <c r="D6" s="19">
        <v>500</v>
      </c>
      <c r="E6" s="19">
        <v>0.315</v>
      </c>
      <c r="F6" s="20">
        <f t="shared" si="0"/>
        <v>157.5</v>
      </c>
    </row>
    <row r="7" spans="1:6" x14ac:dyDescent="0.2">
      <c r="A7" s="18"/>
      <c r="B7" s="21" t="s">
        <v>44</v>
      </c>
      <c r="C7" s="19" t="s">
        <v>43</v>
      </c>
      <c r="D7" s="19">
        <v>280</v>
      </c>
      <c r="E7" s="19">
        <v>0.27650000000000002</v>
      </c>
      <c r="F7" s="20">
        <f t="shared" si="0"/>
        <v>77.42</v>
      </c>
    </row>
    <row r="8" spans="1:6" x14ac:dyDescent="0.2">
      <c r="A8" s="17" t="s">
        <v>45</v>
      </c>
      <c r="B8" s="18" t="s">
        <v>46</v>
      </c>
      <c r="C8" s="19" t="s">
        <v>47</v>
      </c>
      <c r="D8" s="19">
        <v>15</v>
      </c>
      <c r="E8" s="19">
        <v>12.69</v>
      </c>
      <c r="F8" s="20">
        <f t="shared" si="0"/>
        <v>190.35</v>
      </c>
    </row>
    <row r="9" spans="1:6" x14ac:dyDescent="0.2">
      <c r="A9" s="18" t="s">
        <v>48</v>
      </c>
      <c r="B9" s="22" t="s">
        <v>49</v>
      </c>
      <c r="C9" s="19" t="s">
        <v>50</v>
      </c>
      <c r="D9" s="19">
        <v>2</v>
      </c>
      <c r="E9" s="19">
        <v>7.5629166666666663</v>
      </c>
      <c r="F9" s="20">
        <f t="shared" si="0"/>
        <v>15.125833333333333</v>
      </c>
    </row>
    <row r="10" spans="1:6" x14ac:dyDescent="0.2">
      <c r="A10" s="18"/>
      <c r="B10" s="22" t="s">
        <v>51</v>
      </c>
      <c r="C10" s="19" t="s">
        <v>52</v>
      </c>
      <c r="D10" s="19">
        <v>0.67</v>
      </c>
      <c r="E10" s="19">
        <v>30</v>
      </c>
      <c r="F10" s="20">
        <f t="shared" si="0"/>
        <v>20.100000000000001</v>
      </c>
    </row>
    <row r="11" spans="1:6" x14ac:dyDescent="0.2">
      <c r="A11" s="18"/>
      <c r="B11" s="22" t="s">
        <v>53</v>
      </c>
      <c r="C11" s="19" t="s">
        <v>54</v>
      </c>
      <c r="D11" s="19">
        <v>2</v>
      </c>
      <c r="E11" s="19">
        <v>4.6066666666666665</v>
      </c>
      <c r="F11" s="20">
        <f t="shared" si="0"/>
        <v>9.2133333333333329</v>
      </c>
    </row>
    <row r="12" spans="1:6" x14ac:dyDescent="0.2">
      <c r="A12" s="17" t="s">
        <v>55</v>
      </c>
      <c r="B12" s="22" t="s">
        <v>56</v>
      </c>
      <c r="C12" s="19" t="s">
        <v>52</v>
      </c>
      <c r="D12" s="19">
        <v>55</v>
      </c>
      <c r="E12" s="19">
        <v>0.79820312500000001</v>
      </c>
      <c r="F12" s="20">
        <f t="shared" si="0"/>
        <v>43.901171875000003</v>
      </c>
    </row>
    <row r="13" spans="1:6" x14ac:dyDescent="0.2">
      <c r="A13" s="18"/>
      <c r="B13" s="22" t="s">
        <v>57</v>
      </c>
      <c r="C13" s="19" t="s">
        <v>52</v>
      </c>
      <c r="D13" s="19">
        <v>64</v>
      </c>
      <c r="E13" s="19">
        <v>1.4453125</v>
      </c>
      <c r="F13" s="20">
        <f t="shared" si="0"/>
        <v>92.5</v>
      </c>
    </row>
    <row r="14" spans="1:6" x14ac:dyDescent="0.2">
      <c r="A14" s="17" t="s">
        <v>58</v>
      </c>
      <c r="B14" s="22" t="s">
        <v>59</v>
      </c>
      <c r="C14" s="19" t="s">
        <v>52</v>
      </c>
      <c r="D14" s="19">
        <v>12</v>
      </c>
      <c r="E14" s="19">
        <v>0.50372395833333339</v>
      </c>
      <c r="F14" s="20">
        <f t="shared" si="0"/>
        <v>6.0446875000000002</v>
      </c>
    </row>
    <row r="15" spans="1:6" x14ac:dyDescent="0.2">
      <c r="A15" s="17"/>
      <c r="B15" s="22" t="s">
        <v>60</v>
      </c>
      <c r="C15" s="19" t="s">
        <v>54</v>
      </c>
      <c r="D15" s="19">
        <v>0.46</v>
      </c>
      <c r="E15" s="19">
        <v>375</v>
      </c>
      <c r="F15" s="20">
        <f t="shared" si="0"/>
        <v>172.5</v>
      </c>
    </row>
    <row r="16" spans="1:6" x14ac:dyDescent="0.2">
      <c r="A16" s="17"/>
      <c r="B16" s="22" t="s">
        <v>61</v>
      </c>
      <c r="C16" s="19" t="s">
        <v>52</v>
      </c>
      <c r="D16" s="19">
        <v>24</v>
      </c>
      <c r="E16" s="19">
        <v>3.1640625</v>
      </c>
      <c r="F16" s="20">
        <f t="shared" si="0"/>
        <v>75.9375</v>
      </c>
    </row>
    <row r="17" spans="1:6" x14ac:dyDescent="0.2">
      <c r="A17" s="18"/>
      <c r="B17" s="22" t="s">
        <v>62</v>
      </c>
      <c r="C17" s="19" t="s">
        <v>52</v>
      </c>
      <c r="D17" s="19">
        <v>16</v>
      </c>
      <c r="E17" s="19">
        <v>0.390625</v>
      </c>
      <c r="F17" s="20">
        <f t="shared" si="0"/>
        <v>6.25</v>
      </c>
    </row>
    <row r="18" spans="1:6" x14ac:dyDescent="0.2">
      <c r="A18" s="18"/>
      <c r="B18" s="22" t="s">
        <v>63</v>
      </c>
      <c r="C18" s="19" t="s">
        <v>54</v>
      </c>
      <c r="D18" s="19">
        <v>0.56000000000000005</v>
      </c>
      <c r="E18" s="19">
        <v>6.640625</v>
      </c>
      <c r="F18" s="20">
        <f t="shared" si="0"/>
        <v>3.7187500000000004</v>
      </c>
    </row>
    <row r="19" spans="1:6" x14ac:dyDescent="0.2">
      <c r="A19" s="17" t="s">
        <v>64</v>
      </c>
      <c r="B19" s="18" t="s">
        <v>65</v>
      </c>
      <c r="C19" s="19" t="s">
        <v>66</v>
      </c>
      <c r="D19" s="19">
        <v>16</v>
      </c>
      <c r="E19" s="19">
        <v>19.28</v>
      </c>
      <c r="F19" s="20">
        <f t="shared" si="0"/>
        <v>308.48</v>
      </c>
    </row>
    <row r="20" spans="1:6" x14ac:dyDescent="0.2">
      <c r="A20" s="17" t="s">
        <v>67</v>
      </c>
      <c r="B20" s="18" t="s">
        <v>68</v>
      </c>
      <c r="C20" s="19" t="s">
        <v>69</v>
      </c>
      <c r="D20" s="19">
        <v>1</v>
      </c>
      <c r="E20" s="19">
        <v>97.670330055096429</v>
      </c>
      <c r="F20" s="20">
        <f t="shared" si="0"/>
        <v>97.670330055096429</v>
      </c>
    </row>
    <row r="21" spans="1:6" x14ac:dyDescent="0.2">
      <c r="A21" s="18"/>
      <c r="B21" s="18" t="s">
        <v>65</v>
      </c>
      <c r="C21" s="19" t="s">
        <v>66</v>
      </c>
      <c r="D21" s="19">
        <v>8</v>
      </c>
      <c r="E21" s="19">
        <v>19.28</v>
      </c>
      <c r="F21" s="20">
        <f t="shared" si="0"/>
        <v>154.24</v>
      </c>
    </row>
    <row r="22" spans="1:6" x14ac:dyDescent="0.2">
      <c r="A22" s="23" t="s">
        <v>70</v>
      </c>
      <c r="B22" s="23"/>
      <c r="C22" s="23"/>
      <c r="D22" s="23"/>
      <c r="E22" s="23"/>
      <c r="F22" s="23"/>
    </row>
    <row r="23" spans="1:6" x14ac:dyDescent="0.2">
      <c r="A23" s="18"/>
      <c r="B23" s="18" t="s">
        <v>71</v>
      </c>
      <c r="C23" s="19" t="s">
        <v>72</v>
      </c>
      <c r="D23" s="19">
        <v>175</v>
      </c>
      <c r="E23" s="19">
        <v>2.2999999999999998</v>
      </c>
      <c r="F23" s="20">
        <f t="shared" si="0"/>
        <v>402.49999999999994</v>
      </c>
    </row>
    <row r="24" spans="1:6" x14ac:dyDescent="0.2">
      <c r="A24" s="18"/>
      <c r="B24" s="18" t="s">
        <v>65</v>
      </c>
      <c r="C24" s="19" t="s">
        <v>66</v>
      </c>
      <c r="D24" s="19">
        <v>72</v>
      </c>
      <c r="E24" s="19">
        <v>19.28</v>
      </c>
      <c r="F24" s="20">
        <f t="shared" si="0"/>
        <v>1388.16</v>
      </c>
    </row>
    <row r="25" spans="1:6" x14ac:dyDescent="0.2">
      <c r="A25" s="24" t="s">
        <v>73</v>
      </c>
      <c r="B25" s="24"/>
      <c r="C25" s="24"/>
      <c r="D25" s="24"/>
      <c r="E25" s="24"/>
      <c r="F25" s="25"/>
    </row>
    <row r="26" spans="1:6" x14ac:dyDescent="0.2">
      <c r="A26" s="9" t="s">
        <v>74</v>
      </c>
      <c r="B26" s="9"/>
      <c r="C26" s="9"/>
      <c r="D26" s="9"/>
      <c r="E26" s="9"/>
      <c r="F26" s="26"/>
    </row>
    <row r="27" spans="1:6" x14ac:dyDescent="0.2">
      <c r="A27" s="27" t="s">
        <v>65</v>
      </c>
      <c r="B27" s="27"/>
      <c r="C27" s="27"/>
      <c r="D27" s="27"/>
      <c r="E27" s="27"/>
      <c r="F27" s="28"/>
    </row>
    <row r="28" spans="1:6" x14ac:dyDescent="0.2">
      <c r="A28" s="29"/>
      <c r="B28" s="30" t="s">
        <v>75</v>
      </c>
      <c r="C28" s="31" t="s">
        <v>76</v>
      </c>
      <c r="D28" s="31">
        <v>0.21460423634336676</v>
      </c>
      <c r="E28" s="31">
        <v>6.94</v>
      </c>
      <c r="F28" s="20">
        <f>E28*D28</f>
        <v>1.4893534002229654</v>
      </c>
    </row>
    <row r="29" spans="1:6" x14ac:dyDescent="0.2">
      <c r="A29" s="29"/>
      <c r="B29" s="30" t="s">
        <v>77</v>
      </c>
      <c r="C29" s="31" t="s">
        <v>76</v>
      </c>
      <c r="D29" s="31">
        <v>6.5217391304347824E-2</v>
      </c>
      <c r="E29" s="31">
        <v>6.94</v>
      </c>
      <c r="F29" s="20">
        <f t="shared" ref="F29:F48" si="1">E29*D29</f>
        <v>0.45260869565217393</v>
      </c>
    </row>
    <row r="30" spans="1:6" x14ac:dyDescent="0.2">
      <c r="A30" s="18"/>
      <c r="B30" s="18" t="s">
        <v>78</v>
      </c>
      <c r="C30" s="31" t="s">
        <v>76</v>
      </c>
      <c r="D30" s="31">
        <v>0.44370122630992193</v>
      </c>
      <c r="E30" s="31">
        <v>6.94</v>
      </c>
      <c r="F30" s="20">
        <f t="shared" si="1"/>
        <v>3.0792865105908582</v>
      </c>
    </row>
    <row r="31" spans="1:6" x14ac:dyDescent="0.2">
      <c r="A31" s="18"/>
      <c r="B31" s="18" t="s">
        <v>79</v>
      </c>
      <c r="C31" s="31" t="s">
        <v>76</v>
      </c>
      <c r="D31" s="31">
        <v>0.6371237458193979</v>
      </c>
      <c r="E31" s="31">
        <v>6.94</v>
      </c>
      <c r="F31" s="20">
        <f t="shared" si="1"/>
        <v>4.4216387959866221</v>
      </c>
    </row>
    <row r="32" spans="1:6" x14ac:dyDescent="0.2">
      <c r="A32" s="18"/>
      <c r="B32" s="30" t="s">
        <v>80</v>
      </c>
      <c r="C32" s="31" t="s">
        <v>76</v>
      </c>
      <c r="D32" s="31">
        <v>0.29821627647714599</v>
      </c>
      <c r="E32" s="31">
        <v>6.94</v>
      </c>
      <c r="F32" s="20">
        <f t="shared" si="1"/>
        <v>2.0696209587513934</v>
      </c>
    </row>
    <row r="33" spans="1:6" x14ac:dyDescent="0.2">
      <c r="A33" s="27" t="s">
        <v>81</v>
      </c>
      <c r="B33" s="27"/>
      <c r="C33" s="27"/>
      <c r="D33" s="27"/>
      <c r="E33" s="27"/>
      <c r="F33" s="20"/>
    </row>
    <row r="34" spans="1:6" x14ac:dyDescent="0.2">
      <c r="A34" s="18"/>
      <c r="B34" s="30" t="s">
        <v>75</v>
      </c>
      <c r="C34" s="31" t="s">
        <v>82</v>
      </c>
      <c r="D34" s="18">
        <v>0.41569767441860461</v>
      </c>
      <c r="E34" s="31">
        <v>3.09</v>
      </c>
      <c r="F34" s="20">
        <f t="shared" si="1"/>
        <v>1.2845058139534882</v>
      </c>
    </row>
    <row r="35" spans="1:6" x14ac:dyDescent="0.2">
      <c r="A35" s="18"/>
      <c r="B35" s="30" t="s">
        <v>77</v>
      </c>
      <c r="C35" s="31" t="s">
        <v>82</v>
      </c>
      <c r="D35" s="18">
        <v>0.125</v>
      </c>
      <c r="E35" s="31">
        <v>3.09</v>
      </c>
      <c r="F35" s="20">
        <f t="shared" si="1"/>
        <v>0.38624999999999998</v>
      </c>
    </row>
    <row r="36" spans="1:6" x14ac:dyDescent="0.2">
      <c r="A36" s="32"/>
      <c r="B36" s="18" t="s">
        <v>78</v>
      </c>
      <c r="C36" s="31" t="s">
        <v>82</v>
      </c>
      <c r="D36" s="18">
        <v>1.1889534883720929</v>
      </c>
      <c r="E36" s="31">
        <v>3.09</v>
      </c>
      <c r="F36" s="20">
        <f t="shared" si="1"/>
        <v>3.6738662790697671</v>
      </c>
    </row>
    <row r="37" spans="1:6" x14ac:dyDescent="0.2">
      <c r="A37" s="18"/>
      <c r="B37" s="18" t="s">
        <v>79</v>
      </c>
      <c r="C37" s="31" t="s">
        <v>82</v>
      </c>
      <c r="D37" s="18">
        <v>1.7063953488372094</v>
      </c>
      <c r="E37" s="31">
        <v>3.09</v>
      </c>
      <c r="F37" s="20">
        <f t="shared" si="1"/>
        <v>5.2727616279069771</v>
      </c>
    </row>
    <row r="38" spans="1:6" x14ac:dyDescent="0.2">
      <c r="A38" s="33"/>
      <c r="B38" s="30" t="s">
        <v>80</v>
      </c>
      <c r="C38" s="31" t="s">
        <v>82</v>
      </c>
      <c r="D38" s="18">
        <v>0.79941860465116277</v>
      </c>
      <c r="E38" s="31">
        <v>3.09</v>
      </c>
      <c r="F38" s="20">
        <f t="shared" si="1"/>
        <v>2.4702034883720927</v>
      </c>
    </row>
    <row r="39" spans="1:6" x14ac:dyDescent="0.2">
      <c r="A39" s="27" t="s">
        <v>83</v>
      </c>
      <c r="B39" s="27"/>
      <c r="C39" s="27"/>
      <c r="D39" s="27"/>
      <c r="E39" s="27"/>
      <c r="F39" s="20"/>
    </row>
    <row r="40" spans="1:6" x14ac:dyDescent="0.2">
      <c r="A40" s="33"/>
      <c r="B40" s="30" t="s">
        <v>75</v>
      </c>
      <c r="C40" s="31" t="s">
        <v>84</v>
      </c>
      <c r="D40" s="31">
        <v>0.05</v>
      </c>
      <c r="E40" s="31">
        <v>1.1599999999999999</v>
      </c>
      <c r="F40" s="20">
        <f t="shared" si="1"/>
        <v>5.7999999999999996E-2</v>
      </c>
    </row>
    <row r="41" spans="1:6" x14ac:dyDescent="0.2">
      <c r="A41" s="33"/>
      <c r="B41" s="30" t="s">
        <v>77</v>
      </c>
      <c r="C41" s="31" t="s">
        <v>84</v>
      </c>
      <c r="D41" s="31">
        <v>0.01</v>
      </c>
      <c r="E41" s="31">
        <v>0.24</v>
      </c>
      <c r="F41" s="20">
        <f t="shared" si="1"/>
        <v>2.3999999999999998E-3</v>
      </c>
    </row>
    <row r="42" spans="1:6" x14ac:dyDescent="0.2">
      <c r="A42" s="32"/>
      <c r="B42" s="18" t="s">
        <v>78</v>
      </c>
      <c r="C42" s="31" t="s">
        <v>84</v>
      </c>
      <c r="D42" s="31">
        <v>0.05</v>
      </c>
      <c r="E42" s="31">
        <v>0.7</v>
      </c>
      <c r="F42" s="20">
        <f t="shared" si="1"/>
        <v>3.4999999999999996E-2</v>
      </c>
    </row>
    <row r="43" spans="1:6" x14ac:dyDescent="0.2">
      <c r="A43" s="32"/>
      <c r="B43" s="18" t="s">
        <v>79</v>
      </c>
      <c r="C43" s="31" t="s">
        <v>84</v>
      </c>
      <c r="D43" s="31">
        <v>0.05</v>
      </c>
      <c r="E43" s="31">
        <v>3.2</v>
      </c>
      <c r="F43" s="20">
        <f t="shared" si="1"/>
        <v>0.16000000000000003</v>
      </c>
    </row>
    <row r="44" spans="1:6" x14ac:dyDescent="0.2">
      <c r="A44" s="32"/>
      <c r="B44" s="30" t="s">
        <v>80</v>
      </c>
      <c r="C44" s="31" t="s">
        <v>84</v>
      </c>
      <c r="D44" s="31">
        <v>0.05</v>
      </c>
      <c r="E44" s="31">
        <v>10.32</v>
      </c>
      <c r="F44" s="20">
        <f t="shared" si="1"/>
        <v>0.51600000000000001</v>
      </c>
    </row>
    <row r="45" spans="1:6" x14ac:dyDescent="0.2">
      <c r="A45" s="32"/>
      <c r="B45" s="18" t="s">
        <v>85</v>
      </c>
      <c r="C45" s="31" t="s">
        <v>84</v>
      </c>
      <c r="D45" s="19">
        <v>1</v>
      </c>
      <c r="E45" s="31">
        <v>43.5</v>
      </c>
      <c r="F45" s="20">
        <f t="shared" si="1"/>
        <v>43.5</v>
      </c>
    </row>
    <row r="46" spans="1:6" x14ac:dyDescent="0.2">
      <c r="A46" s="18" t="s">
        <v>86</v>
      </c>
      <c r="B46" s="18" t="s">
        <v>65</v>
      </c>
      <c r="C46" s="19" t="s">
        <v>66</v>
      </c>
      <c r="D46" s="19">
        <v>2</v>
      </c>
      <c r="E46" s="19">
        <v>19.28</v>
      </c>
      <c r="F46" s="20">
        <f t="shared" si="1"/>
        <v>38.56</v>
      </c>
    </row>
    <row r="47" spans="1:6" x14ac:dyDescent="0.2">
      <c r="A47" s="18" t="s">
        <v>87</v>
      </c>
      <c r="B47" s="18" t="s">
        <v>88</v>
      </c>
      <c r="C47" s="19" t="s">
        <v>89</v>
      </c>
      <c r="D47" s="20">
        <f>SUM(F4:F46,F48)</f>
        <v>3524.0431016672696</v>
      </c>
      <c r="E47" s="19">
        <v>8.7499999999999994E-2</v>
      </c>
      <c r="F47" s="20">
        <f>(E47*D47)/(6/12)</f>
        <v>616.7075427917722</v>
      </c>
    </row>
    <row r="48" spans="1:6" x14ac:dyDescent="0.2">
      <c r="A48" s="18"/>
      <c r="B48" s="18" t="s">
        <v>90</v>
      </c>
      <c r="C48" s="19" t="s">
        <v>69</v>
      </c>
      <c r="D48" s="19">
        <v>1</v>
      </c>
      <c r="E48" s="19">
        <v>125</v>
      </c>
      <c r="F48" s="20">
        <f t="shared" si="1"/>
        <v>125</v>
      </c>
    </row>
    <row r="49" spans="1:6" x14ac:dyDescent="0.2">
      <c r="A49" s="34" t="s">
        <v>91</v>
      </c>
      <c r="B49" s="35"/>
      <c r="C49" s="36"/>
      <c r="D49" s="36"/>
      <c r="E49" s="36"/>
      <c r="F49" s="37">
        <f>SUM(F4:F48)</f>
        <v>4140.7506444590417</v>
      </c>
    </row>
    <row r="50" spans="1:6" x14ac:dyDescent="0.2">
      <c r="A50" s="18" t="s">
        <v>92</v>
      </c>
      <c r="B50" s="18"/>
      <c r="C50" s="38"/>
      <c r="D50" s="38"/>
      <c r="E50" s="38"/>
      <c r="F50" s="39"/>
    </row>
    <row r="51" spans="1:6" x14ac:dyDescent="0.2">
      <c r="A51" s="18"/>
      <c r="B51" s="17"/>
      <c r="C51" s="19"/>
      <c r="D51" s="19"/>
      <c r="E51" s="19"/>
      <c r="F51" s="20"/>
    </row>
    <row r="52" spans="1:6" x14ac:dyDescent="0.2">
      <c r="A52" s="40" t="s">
        <v>7</v>
      </c>
      <c r="B52" s="41"/>
      <c r="C52" s="41"/>
      <c r="D52" s="41"/>
      <c r="E52" s="41"/>
      <c r="F52" s="42"/>
    </row>
    <row r="53" spans="1:6" x14ac:dyDescent="0.2">
      <c r="A53" s="18"/>
      <c r="B53" s="18" t="s">
        <v>93</v>
      </c>
      <c r="C53" s="19" t="s">
        <v>94</v>
      </c>
      <c r="D53" s="19">
        <v>5</v>
      </c>
      <c r="E53" s="19">
        <f>E67/7</f>
        <v>41.428571428571431</v>
      </c>
      <c r="F53" s="20">
        <f>E53*D53</f>
        <v>207.14285714285717</v>
      </c>
    </row>
    <row r="54" spans="1:6" x14ac:dyDescent="0.2">
      <c r="A54" s="18"/>
      <c r="B54" s="30" t="s">
        <v>75</v>
      </c>
      <c r="C54" s="31" t="s">
        <v>84</v>
      </c>
      <c r="D54" s="19">
        <v>0.05</v>
      </c>
      <c r="E54" s="19">
        <v>2.95</v>
      </c>
      <c r="F54" s="20">
        <f t="shared" ref="F54:F59" si="2">E54*D54</f>
        <v>0.14750000000000002</v>
      </c>
    </row>
    <row r="55" spans="1:6" x14ac:dyDescent="0.2">
      <c r="A55" s="18"/>
      <c r="B55" s="30" t="s">
        <v>77</v>
      </c>
      <c r="C55" s="31" t="s">
        <v>84</v>
      </c>
      <c r="D55" s="19">
        <v>0.01</v>
      </c>
      <c r="E55" s="19">
        <v>0.76</v>
      </c>
      <c r="F55" s="20">
        <f t="shared" si="2"/>
        <v>7.6E-3</v>
      </c>
    </row>
    <row r="56" spans="1:6" x14ac:dyDescent="0.2">
      <c r="A56" s="18"/>
      <c r="B56" s="18" t="s">
        <v>78</v>
      </c>
      <c r="C56" s="31" t="s">
        <v>84</v>
      </c>
      <c r="D56" s="19">
        <v>0.05</v>
      </c>
      <c r="E56" s="19">
        <v>4.12</v>
      </c>
      <c r="F56" s="20">
        <f t="shared" si="2"/>
        <v>0.20600000000000002</v>
      </c>
    </row>
    <row r="57" spans="1:6" x14ac:dyDescent="0.2">
      <c r="A57" s="18"/>
      <c r="B57" s="18" t="s">
        <v>79</v>
      </c>
      <c r="C57" s="31" t="s">
        <v>84</v>
      </c>
      <c r="D57" s="19">
        <v>0.05</v>
      </c>
      <c r="E57" s="19">
        <v>14.4</v>
      </c>
      <c r="F57" s="20">
        <f t="shared" si="2"/>
        <v>0.72000000000000008</v>
      </c>
    </row>
    <row r="58" spans="1:6" x14ac:dyDescent="0.2">
      <c r="A58" s="18"/>
      <c r="B58" s="30" t="s">
        <v>80</v>
      </c>
      <c r="C58" s="31" t="s">
        <v>84</v>
      </c>
      <c r="D58" s="19">
        <v>0.05</v>
      </c>
      <c r="E58" s="19">
        <v>18.21</v>
      </c>
      <c r="F58" s="20">
        <f t="shared" si="2"/>
        <v>0.91050000000000009</v>
      </c>
    </row>
    <row r="59" spans="1:6" x14ac:dyDescent="0.2">
      <c r="A59" s="18"/>
      <c r="B59" s="18" t="s">
        <v>95</v>
      </c>
      <c r="C59" s="19" t="s">
        <v>89</v>
      </c>
      <c r="D59" s="20">
        <f>F49</f>
        <v>4140.7506444590417</v>
      </c>
      <c r="E59" s="19">
        <v>7.0000000000000007E-2</v>
      </c>
      <c r="F59" s="20">
        <f t="shared" si="2"/>
        <v>289.85254511213293</v>
      </c>
    </row>
    <row r="60" spans="1:6" x14ac:dyDescent="0.2">
      <c r="A60" s="18"/>
      <c r="B60" s="18" t="s">
        <v>96</v>
      </c>
      <c r="C60" s="31" t="s">
        <v>97</v>
      </c>
      <c r="D60" s="31" t="s">
        <v>97</v>
      </c>
      <c r="E60" s="19" t="s">
        <v>97</v>
      </c>
      <c r="F60" s="20" t="s">
        <v>97</v>
      </c>
    </row>
    <row r="61" spans="1:6" x14ac:dyDescent="0.2">
      <c r="A61" s="40" t="s">
        <v>98</v>
      </c>
      <c r="B61" s="41"/>
      <c r="C61" s="41"/>
      <c r="D61" s="41"/>
      <c r="E61" s="41"/>
      <c r="F61" s="43">
        <f>SUM(F53:F60)</f>
        <v>498.9870022549901</v>
      </c>
    </row>
    <row r="62" spans="1:6" x14ac:dyDescent="0.2">
      <c r="A62" s="18"/>
      <c r="B62" s="17"/>
      <c r="C62" s="19"/>
      <c r="D62" s="19"/>
      <c r="E62" s="19"/>
      <c r="F62" s="20"/>
    </row>
    <row r="63" spans="1:6" x14ac:dyDescent="0.2">
      <c r="A63" s="44" t="s">
        <v>99</v>
      </c>
      <c r="B63" s="44"/>
      <c r="C63" s="44"/>
      <c r="D63" s="44"/>
      <c r="E63" s="44"/>
      <c r="F63" s="45">
        <f>F61+F49</f>
        <v>4639.7376467140321</v>
      </c>
    </row>
    <row r="64" spans="1:6" x14ac:dyDescent="0.2">
      <c r="A64" s="46" t="s">
        <v>100</v>
      </c>
      <c r="B64" s="47" t="s">
        <v>101</v>
      </c>
      <c r="C64" s="48" t="s">
        <v>102</v>
      </c>
      <c r="D64" s="48">
        <v>15000</v>
      </c>
      <c r="E64" s="48">
        <v>0.75</v>
      </c>
      <c r="F64" s="49">
        <f>E64*D64</f>
        <v>11250</v>
      </c>
    </row>
    <row r="65" spans="1:9" x14ac:dyDescent="0.2">
      <c r="A65" s="50" t="s">
        <v>103</v>
      </c>
      <c r="B65" s="51"/>
      <c r="C65" s="51"/>
      <c r="D65" s="51"/>
      <c r="E65" s="51"/>
      <c r="F65" s="52">
        <f>F64-F63</f>
        <v>6610.2623532859679</v>
      </c>
    </row>
    <row r="66" spans="1:9" x14ac:dyDescent="0.2">
      <c r="A66" s="53"/>
      <c r="B66" s="18"/>
      <c r="C66" s="19"/>
      <c r="D66" s="19"/>
      <c r="E66" s="19"/>
      <c r="F66" s="20"/>
    </row>
    <row r="67" spans="1:9" x14ac:dyDescent="0.2">
      <c r="A67" s="54" t="s">
        <v>104</v>
      </c>
      <c r="B67" s="55" t="s">
        <v>105</v>
      </c>
      <c r="C67" s="56" t="s">
        <v>106</v>
      </c>
      <c r="D67" s="56">
        <v>3</v>
      </c>
      <c r="E67" s="56">
        <v>290</v>
      </c>
      <c r="F67" s="57">
        <f>E67*D67</f>
        <v>870</v>
      </c>
    </row>
    <row r="68" spans="1:9" x14ac:dyDescent="0.2">
      <c r="A68" s="18"/>
      <c r="B68" s="58"/>
      <c r="C68" s="19"/>
      <c r="D68" s="19"/>
      <c r="E68" s="19"/>
      <c r="F68" s="20"/>
    </row>
    <row r="69" spans="1:9" x14ac:dyDescent="0.2">
      <c r="A69" s="18"/>
      <c r="B69" s="18"/>
      <c r="C69" s="18"/>
      <c r="D69" s="18"/>
      <c r="E69" s="18"/>
      <c r="F69" s="59"/>
    </row>
    <row r="70" spans="1:9" x14ac:dyDescent="0.2">
      <c r="C70" s="60" t="s">
        <v>103</v>
      </c>
      <c r="D70" s="61"/>
      <c r="E70" s="61"/>
      <c r="F70" s="61"/>
      <c r="G70" s="62"/>
      <c r="H70" s="63"/>
    </row>
    <row r="71" spans="1:9" x14ac:dyDescent="0.2">
      <c r="C71" s="60"/>
      <c r="D71" s="72" t="s">
        <v>110</v>
      </c>
      <c r="E71" s="72"/>
      <c r="F71" s="72"/>
      <c r="G71" s="72"/>
      <c r="H71" s="72"/>
    </row>
    <row r="72" spans="1:9" x14ac:dyDescent="0.2">
      <c r="C72" s="64" t="s">
        <v>107</v>
      </c>
      <c r="D72" s="65">
        <v>-0.2</v>
      </c>
      <c r="E72" s="65">
        <v>-0.1</v>
      </c>
      <c r="F72" s="66" t="s">
        <v>108</v>
      </c>
      <c r="G72" s="65">
        <v>0.1</v>
      </c>
      <c r="H72" s="65">
        <v>0.2</v>
      </c>
    </row>
    <row r="73" spans="1:9" x14ac:dyDescent="0.2">
      <c r="C73" s="64"/>
      <c r="D73" s="67">
        <f>$F$73*0.8</f>
        <v>12000</v>
      </c>
      <c r="E73" s="67">
        <f>$F$73*0.9</f>
        <v>13500</v>
      </c>
      <c r="F73" s="67">
        <f>$D$64</f>
        <v>15000</v>
      </c>
      <c r="G73" s="67">
        <f>$F$73*1.1</f>
        <v>16500</v>
      </c>
      <c r="H73" s="67">
        <f>$F$73*1.2</f>
        <v>18000</v>
      </c>
    </row>
    <row r="74" spans="1:9" x14ac:dyDescent="0.2">
      <c r="B74" s="71" t="s">
        <v>109</v>
      </c>
      <c r="C74" s="68">
        <f>$C$76*0.8</f>
        <v>0.60000000000000009</v>
      </c>
      <c r="D74" s="69">
        <f>($D$73*$C$74)-$F$63</f>
        <v>2560.2623532859689</v>
      </c>
      <c r="E74" s="69">
        <f>($E$73*$C$74)-$F$63</f>
        <v>3460.2623532859689</v>
      </c>
      <c r="F74" s="69">
        <f>($F$73*$C$74)-$F$63</f>
        <v>4360.2623532859698</v>
      </c>
      <c r="G74" s="69">
        <f>($G$73*$C$74)-$F$63</f>
        <v>5260.2623532859698</v>
      </c>
      <c r="H74" s="69">
        <f>($H$73*$C$74)-$F$63</f>
        <v>6160.2623532859698</v>
      </c>
    </row>
    <row r="75" spans="1:9" x14ac:dyDescent="0.2">
      <c r="B75" s="71"/>
      <c r="C75" s="68">
        <f>$C$76*0.9</f>
        <v>0.67500000000000004</v>
      </c>
      <c r="D75" s="69">
        <f>($D$73*$C$75)-$F$63</f>
        <v>3460.2623532859689</v>
      </c>
      <c r="E75" s="69">
        <f>($E$73*$C$75)-$F$63</f>
        <v>4472.7623532859679</v>
      </c>
      <c r="F75" s="69">
        <f>($F$73*$C$75)-$F$63</f>
        <v>5485.2623532859679</v>
      </c>
      <c r="G75" s="69">
        <f>($G$73*$C$75)-$F$63</f>
        <v>6497.7623532859679</v>
      </c>
      <c r="H75" s="69">
        <f>($H$73*$C$75)-$F$63</f>
        <v>7510.2623532859679</v>
      </c>
    </row>
    <row r="76" spans="1:9" x14ac:dyDescent="0.2">
      <c r="B76" s="71"/>
      <c r="C76" s="68">
        <f>$E$64</f>
        <v>0.75</v>
      </c>
      <c r="D76" s="69">
        <f>($D$73*$C$76)-$F$63</f>
        <v>4360.2623532859679</v>
      </c>
      <c r="E76" s="69">
        <f>($E$73*$C$76)-$F$63</f>
        <v>5485.2623532859679</v>
      </c>
      <c r="F76" s="69">
        <f>($F$73*$C$76)-$F$63</f>
        <v>6610.2623532859679</v>
      </c>
      <c r="G76" s="69">
        <f>($G$73*$C$76)-$F$63</f>
        <v>7735.2623532859679</v>
      </c>
      <c r="H76" s="69">
        <f>($H$73*$C$76)-$F$63</f>
        <v>8860.2623532859689</v>
      </c>
    </row>
    <row r="77" spans="1:9" x14ac:dyDescent="0.2">
      <c r="B77" s="71"/>
      <c r="C77" s="68">
        <f>$C$76*1.1</f>
        <v>0.82500000000000007</v>
      </c>
      <c r="D77" s="69">
        <f>($D$73*$C$77)-$F$63</f>
        <v>5260.2623532859679</v>
      </c>
      <c r="E77" s="69">
        <f>($E$73*$C$77)-$F$63</f>
        <v>6497.7623532859679</v>
      </c>
      <c r="F77" s="69">
        <f>($F$73*$C$77)-$F$63</f>
        <v>7735.2623532859698</v>
      </c>
      <c r="G77" s="69">
        <f>($G$73*$C$77)-$F$63</f>
        <v>8972.7623532859689</v>
      </c>
      <c r="H77" s="69">
        <f>($H$73*$C$77)-$F$63</f>
        <v>10210.262353285969</v>
      </c>
    </row>
    <row r="78" spans="1:9" x14ac:dyDescent="0.2">
      <c r="B78" s="71"/>
      <c r="C78" s="68">
        <f>$C$76*1.2</f>
        <v>0.89999999999999991</v>
      </c>
      <c r="D78" s="69">
        <f>($D$73*$C$78)-$F$63</f>
        <v>6160.2623532859661</v>
      </c>
      <c r="E78" s="69">
        <f>($E$73*$C$78)-$F$63</f>
        <v>7510.2623532859661</v>
      </c>
      <c r="F78" s="69">
        <f>($F$73*$C$78)-$F$63</f>
        <v>8860.2623532859652</v>
      </c>
      <c r="G78" s="69">
        <f>($G$73*$C$78)-$F$63</f>
        <v>10210.262353285965</v>
      </c>
      <c r="H78" s="69">
        <f>(H73*$C$78)-$F$63</f>
        <v>11560.262353285965</v>
      </c>
    </row>
    <row r="79" spans="1:9" x14ac:dyDescent="0.2">
      <c r="A79" s="18"/>
    </row>
    <row r="80" spans="1:9" x14ac:dyDescent="0.2">
      <c r="A80" s="18" t="s">
        <v>881</v>
      </c>
      <c r="B80" s="18"/>
      <c r="C80" s="18"/>
      <c r="D80" s="18"/>
      <c r="E80" s="18"/>
      <c r="F80" s="59"/>
      <c r="G80" s="70"/>
      <c r="H80" s="70"/>
      <c r="I80" s="70"/>
    </row>
    <row r="81" spans="1:9" x14ac:dyDescent="0.2">
      <c r="A81" s="18"/>
      <c r="B81" s="18"/>
      <c r="C81" s="18"/>
      <c r="D81" s="18"/>
      <c r="E81" s="18"/>
      <c r="F81" s="59"/>
    </row>
    <row r="82" spans="1:9" x14ac:dyDescent="0.2">
      <c r="A82" s="18"/>
      <c r="B82" s="18"/>
      <c r="C82" s="18"/>
      <c r="D82" s="18"/>
      <c r="E82" s="18"/>
      <c r="F82" s="59"/>
    </row>
    <row r="83" spans="1:9" x14ac:dyDescent="0.2">
      <c r="A83" s="18"/>
      <c r="B83" s="18"/>
      <c r="C83" s="73" t="s">
        <v>882</v>
      </c>
      <c r="D83" s="74"/>
      <c r="E83" s="74"/>
      <c r="F83" s="74"/>
      <c r="G83" s="74"/>
      <c r="H83" s="74"/>
      <c r="I83" s="74"/>
    </row>
    <row r="84" spans="1:9" x14ac:dyDescent="0.2">
      <c r="A84" s="18"/>
      <c r="B84" s="18"/>
      <c r="C84" s="74"/>
      <c r="D84" s="74"/>
      <c r="E84" s="74"/>
      <c r="F84" s="74"/>
      <c r="G84" s="74"/>
      <c r="H84" s="74"/>
      <c r="I84" s="74"/>
    </row>
    <row r="85" spans="1:9" x14ac:dyDescent="0.2">
      <c r="A85" s="18"/>
      <c r="B85" s="18"/>
      <c r="C85" s="74"/>
      <c r="D85" s="74"/>
      <c r="E85" s="74"/>
      <c r="F85" s="74"/>
      <c r="G85" s="74"/>
      <c r="H85" s="74"/>
      <c r="I85" s="74"/>
    </row>
    <row r="86" spans="1:9" x14ac:dyDescent="0.2">
      <c r="C86" s="74"/>
      <c r="D86" s="74"/>
      <c r="E86" s="74"/>
      <c r="F86" s="74"/>
      <c r="G86" s="74"/>
      <c r="H86" s="74"/>
      <c r="I86" s="74"/>
    </row>
    <row r="87" spans="1:9" x14ac:dyDescent="0.2">
      <c r="C87" s="74"/>
      <c r="D87" s="74"/>
      <c r="E87" s="74"/>
      <c r="F87" s="74"/>
      <c r="G87" s="74"/>
      <c r="H87" s="74"/>
      <c r="I87" s="74"/>
    </row>
    <row r="88" spans="1:9" x14ac:dyDescent="0.2">
      <c r="C88" s="74"/>
      <c r="D88" s="74"/>
      <c r="E88" s="74"/>
      <c r="F88" s="74"/>
      <c r="G88" s="74"/>
      <c r="H88" s="74"/>
      <c r="I88" s="74"/>
    </row>
    <row r="89" spans="1:9" x14ac:dyDescent="0.2">
      <c r="C89" s="74"/>
      <c r="D89" s="74"/>
      <c r="E89" s="74"/>
      <c r="F89" s="74"/>
      <c r="G89" s="74"/>
      <c r="H89" s="74"/>
      <c r="I89" s="74"/>
    </row>
    <row r="90" spans="1:9" x14ac:dyDescent="0.2">
      <c r="C90" s="74"/>
      <c r="D90" s="74"/>
      <c r="E90" s="74"/>
      <c r="F90" s="74"/>
      <c r="G90" s="74"/>
      <c r="H90" s="74"/>
      <c r="I90" s="74"/>
    </row>
    <row r="91" spans="1:9" x14ac:dyDescent="0.2">
      <c r="C91" s="74"/>
      <c r="D91" s="74"/>
      <c r="E91" s="74"/>
      <c r="F91" s="74"/>
      <c r="G91" s="74"/>
      <c r="H91" s="74"/>
      <c r="I91" s="74"/>
    </row>
  </sheetData>
  <mergeCells count="3">
    <mergeCell ref="B74:B78"/>
    <mergeCell ref="D71:H71"/>
    <mergeCell ref="C83:I91"/>
  </mergeCells>
  <conditionalFormatting sqref="D74:H78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92FB-4FDD-4939-AB13-A9483D825BA6}">
  <dimension ref="A1:C86"/>
  <sheetViews>
    <sheetView workbookViewId="0">
      <selection sqref="A1:C86"/>
    </sheetView>
  </sheetViews>
  <sheetFormatPr baseColWidth="10" defaultColWidth="8.83203125" defaultRowHeight="15" x14ac:dyDescent="0.2"/>
  <cols>
    <col min="1" max="1" width="69" bestFit="1" customWidth="1"/>
    <col min="2" max="2" width="6.83203125" bestFit="1" customWidth="1"/>
    <col min="3" max="3" width="11" bestFit="1" customWidth="1"/>
  </cols>
  <sheetData>
    <row r="1" spans="1:3" x14ac:dyDescent="0.2">
      <c r="A1" t="s">
        <v>111</v>
      </c>
      <c r="B1" t="s">
        <v>32</v>
      </c>
      <c r="C1" t="s">
        <v>112</v>
      </c>
    </row>
    <row r="2" spans="1:3" x14ac:dyDescent="0.2">
      <c r="A2" t="s">
        <v>113</v>
      </c>
      <c r="B2" t="s">
        <v>50</v>
      </c>
      <c r="C2">
        <v>3.61</v>
      </c>
    </row>
    <row r="3" spans="1:3" x14ac:dyDescent="0.2">
      <c r="A3" t="s">
        <v>114</v>
      </c>
      <c r="B3" t="s">
        <v>115</v>
      </c>
      <c r="C3">
        <v>65.38</v>
      </c>
    </row>
    <row r="4" spans="1:3" x14ac:dyDescent="0.2">
      <c r="A4" t="s">
        <v>116</v>
      </c>
      <c r="B4" t="s">
        <v>52</v>
      </c>
      <c r="C4">
        <v>0.01</v>
      </c>
    </row>
    <row r="5" spans="1:3" x14ac:dyDescent="0.2">
      <c r="A5" t="s">
        <v>117</v>
      </c>
      <c r="B5" t="s">
        <v>43</v>
      </c>
      <c r="C5">
        <v>7.79</v>
      </c>
    </row>
    <row r="6" spans="1:3" x14ac:dyDescent="0.2">
      <c r="A6" t="s">
        <v>118</v>
      </c>
      <c r="B6" t="s">
        <v>50</v>
      </c>
      <c r="C6">
        <v>24.7</v>
      </c>
    </row>
    <row r="7" spans="1:3" x14ac:dyDescent="0.2">
      <c r="A7" t="s">
        <v>119</v>
      </c>
      <c r="B7" t="s">
        <v>50</v>
      </c>
      <c r="C7">
        <v>9.75</v>
      </c>
    </row>
    <row r="8" spans="1:3" x14ac:dyDescent="0.2">
      <c r="A8" t="s">
        <v>120</v>
      </c>
      <c r="B8" t="s">
        <v>115</v>
      </c>
      <c r="C8">
        <v>38.24</v>
      </c>
    </row>
    <row r="9" spans="1:3" x14ac:dyDescent="0.2">
      <c r="A9" t="s">
        <v>53</v>
      </c>
      <c r="B9" t="s">
        <v>54</v>
      </c>
      <c r="C9">
        <v>4.6100000000000003</v>
      </c>
    </row>
    <row r="10" spans="1:3" x14ac:dyDescent="0.2">
      <c r="A10" t="s">
        <v>56</v>
      </c>
      <c r="B10" t="s">
        <v>52</v>
      </c>
      <c r="C10">
        <v>0.8</v>
      </c>
    </row>
    <row r="11" spans="1:3" x14ac:dyDescent="0.2">
      <c r="A11" t="s">
        <v>121</v>
      </c>
      <c r="B11" t="s">
        <v>52</v>
      </c>
      <c r="C11">
        <v>2.87</v>
      </c>
    </row>
    <row r="12" spans="1:3" x14ac:dyDescent="0.2">
      <c r="A12" t="s">
        <v>122</v>
      </c>
      <c r="B12" t="s">
        <v>52</v>
      </c>
      <c r="C12">
        <v>1.54</v>
      </c>
    </row>
    <row r="13" spans="1:3" x14ac:dyDescent="0.2">
      <c r="A13" t="s">
        <v>123</v>
      </c>
      <c r="B13" t="s">
        <v>43</v>
      </c>
      <c r="C13">
        <v>5.18</v>
      </c>
    </row>
    <row r="14" spans="1:3" x14ac:dyDescent="0.2">
      <c r="A14" t="s">
        <v>59</v>
      </c>
      <c r="B14" t="s">
        <v>52</v>
      </c>
      <c r="C14">
        <v>0.5</v>
      </c>
    </row>
    <row r="15" spans="1:3" x14ac:dyDescent="0.2">
      <c r="A15" t="s">
        <v>124</v>
      </c>
      <c r="B15" t="s">
        <v>52</v>
      </c>
      <c r="C15">
        <v>0.81</v>
      </c>
    </row>
    <row r="16" spans="1:3" x14ac:dyDescent="0.2">
      <c r="A16" t="s">
        <v>125</v>
      </c>
      <c r="B16" t="s">
        <v>43</v>
      </c>
      <c r="C16">
        <v>2.81</v>
      </c>
    </row>
    <row r="17" spans="1:3" x14ac:dyDescent="0.2">
      <c r="A17" t="s">
        <v>126</v>
      </c>
      <c r="B17" t="s">
        <v>54</v>
      </c>
      <c r="C17">
        <v>18.25</v>
      </c>
    </row>
    <row r="18" spans="1:3" x14ac:dyDescent="0.2">
      <c r="A18" t="s">
        <v>60</v>
      </c>
      <c r="B18" t="s">
        <v>54</v>
      </c>
      <c r="C18">
        <v>375</v>
      </c>
    </row>
    <row r="19" spans="1:3" x14ac:dyDescent="0.2">
      <c r="A19" t="s">
        <v>127</v>
      </c>
      <c r="B19" t="s">
        <v>50</v>
      </c>
      <c r="C19">
        <v>3.1</v>
      </c>
    </row>
    <row r="20" spans="1:3" x14ac:dyDescent="0.2">
      <c r="A20" t="s">
        <v>128</v>
      </c>
      <c r="B20" t="s">
        <v>50</v>
      </c>
      <c r="C20">
        <v>7.74</v>
      </c>
    </row>
    <row r="21" spans="1:3" x14ac:dyDescent="0.2">
      <c r="A21" t="s">
        <v>129</v>
      </c>
      <c r="B21" t="s">
        <v>115</v>
      </c>
      <c r="C21">
        <v>28.07</v>
      </c>
    </row>
    <row r="22" spans="1:3" x14ac:dyDescent="0.2">
      <c r="A22" t="s">
        <v>130</v>
      </c>
      <c r="B22" t="s">
        <v>43</v>
      </c>
      <c r="C22">
        <v>5.8</v>
      </c>
    </row>
    <row r="23" spans="1:3" x14ac:dyDescent="0.2">
      <c r="A23" t="s">
        <v>131</v>
      </c>
      <c r="B23" t="s">
        <v>115</v>
      </c>
      <c r="C23">
        <v>33.25</v>
      </c>
    </row>
    <row r="24" spans="1:3" x14ac:dyDescent="0.2">
      <c r="A24" t="s">
        <v>132</v>
      </c>
      <c r="B24" t="s">
        <v>52</v>
      </c>
      <c r="C24">
        <v>0.62</v>
      </c>
    </row>
    <row r="25" spans="1:3" x14ac:dyDescent="0.2">
      <c r="A25" t="s">
        <v>133</v>
      </c>
      <c r="B25" t="s">
        <v>115</v>
      </c>
      <c r="C25">
        <v>148</v>
      </c>
    </row>
    <row r="26" spans="1:3" x14ac:dyDescent="0.2">
      <c r="A26" t="s">
        <v>134</v>
      </c>
      <c r="B26" t="s">
        <v>52</v>
      </c>
      <c r="C26">
        <v>1.89</v>
      </c>
    </row>
    <row r="27" spans="1:3" x14ac:dyDescent="0.2">
      <c r="A27" t="s">
        <v>135</v>
      </c>
      <c r="B27" t="s">
        <v>52</v>
      </c>
      <c r="C27">
        <v>3.2</v>
      </c>
    </row>
    <row r="28" spans="1:3" x14ac:dyDescent="0.2">
      <c r="A28" t="s">
        <v>136</v>
      </c>
      <c r="B28" t="s">
        <v>115</v>
      </c>
      <c r="C28">
        <v>41.66</v>
      </c>
    </row>
    <row r="29" spans="1:3" x14ac:dyDescent="0.2">
      <c r="A29" t="s">
        <v>137</v>
      </c>
      <c r="B29" t="s">
        <v>52</v>
      </c>
      <c r="C29">
        <v>1.17</v>
      </c>
    </row>
    <row r="30" spans="1:3" x14ac:dyDescent="0.2">
      <c r="A30" t="s">
        <v>138</v>
      </c>
      <c r="B30" t="s">
        <v>52</v>
      </c>
      <c r="C30">
        <v>2.2200000000000002</v>
      </c>
    </row>
    <row r="31" spans="1:3" x14ac:dyDescent="0.2">
      <c r="A31" t="s">
        <v>139</v>
      </c>
      <c r="B31" t="s">
        <v>52</v>
      </c>
      <c r="C31">
        <v>0.94</v>
      </c>
    </row>
    <row r="32" spans="1:3" x14ac:dyDescent="0.2">
      <c r="A32" t="s">
        <v>140</v>
      </c>
      <c r="B32" t="s">
        <v>52</v>
      </c>
      <c r="C32">
        <v>1.8</v>
      </c>
    </row>
    <row r="33" spans="1:3" x14ac:dyDescent="0.2">
      <c r="A33" t="s">
        <v>141</v>
      </c>
      <c r="B33" t="s">
        <v>52</v>
      </c>
      <c r="C33">
        <v>0.8</v>
      </c>
    </row>
    <row r="34" spans="1:3" x14ac:dyDescent="0.2">
      <c r="A34" t="s">
        <v>142</v>
      </c>
      <c r="B34" t="s">
        <v>50</v>
      </c>
      <c r="C34">
        <v>6.84</v>
      </c>
    </row>
    <row r="35" spans="1:3" x14ac:dyDescent="0.2">
      <c r="A35" t="s">
        <v>143</v>
      </c>
      <c r="B35" t="s">
        <v>52</v>
      </c>
      <c r="C35">
        <v>0.16</v>
      </c>
    </row>
    <row r="36" spans="1:3" x14ac:dyDescent="0.2">
      <c r="A36" t="s">
        <v>144</v>
      </c>
      <c r="B36" t="s">
        <v>52</v>
      </c>
      <c r="C36">
        <v>1.41</v>
      </c>
    </row>
    <row r="37" spans="1:3" x14ac:dyDescent="0.2">
      <c r="A37" t="s">
        <v>145</v>
      </c>
      <c r="B37" t="s">
        <v>52</v>
      </c>
      <c r="C37">
        <v>2.0499999999999998</v>
      </c>
    </row>
    <row r="38" spans="1:3" x14ac:dyDescent="0.2">
      <c r="A38" t="s">
        <v>146</v>
      </c>
      <c r="B38" t="s">
        <v>52</v>
      </c>
      <c r="C38">
        <v>0.41</v>
      </c>
    </row>
    <row r="39" spans="1:3" x14ac:dyDescent="0.2">
      <c r="A39" t="s">
        <v>147</v>
      </c>
      <c r="B39" t="s">
        <v>52</v>
      </c>
      <c r="C39">
        <v>1.48</v>
      </c>
    </row>
    <row r="40" spans="1:3" x14ac:dyDescent="0.2">
      <c r="A40" t="s">
        <v>148</v>
      </c>
      <c r="B40" t="s">
        <v>52</v>
      </c>
      <c r="C40">
        <v>0.83</v>
      </c>
    </row>
    <row r="41" spans="1:3" x14ac:dyDescent="0.2">
      <c r="A41" t="s">
        <v>149</v>
      </c>
      <c r="B41" t="s">
        <v>52</v>
      </c>
      <c r="C41">
        <v>0.35</v>
      </c>
    </row>
    <row r="42" spans="1:3" x14ac:dyDescent="0.2">
      <c r="A42" t="s">
        <v>150</v>
      </c>
      <c r="B42" t="s">
        <v>52</v>
      </c>
      <c r="C42">
        <v>0.22</v>
      </c>
    </row>
    <row r="43" spans="1:3" x14ac:dyDescent="0.2">
      <c r="A43" t="s">
        <v>151</v>
      </c>
      <c r="B43" t="s">
        <v>50</v>
      </c>
      <c r="C43">
        <v>2.39</v>
      </c>
    </row>
    <row r="44" spans="1:3" x14ac:dyDescent="0.2">
      <c r="A44" t="s">
        <v>152</v>
      </c>
      <c r="B44" t="s">
        <v>52</v>
      </c>
      <c r="C44">
        <v>0.2</v>
      </c>
    </row>
    <row r="45" spans="1:3" x14ac:dyDescent="0.2">
      <c r="A45" t="s">
        <v>51</v>
      </c>
      <c r="B45" t="s">
        <v>52</v>
      </c>
      <c r="C45">
        <v>30</v>
      </c>
    </row>
    <row r="46" spans="1:3" x14ac:dyDescent="0.2">
      <c r="A46" t="s">
        <v>153</v>
      </c>
      <c r="B46" t="s">
        <v>52</v>
      </c>
      <c r="C46">
        <v>1.4</v>
      </c>
    </row>
    <row r="47" spans="1:3" x14ac:dyDescent="0.2">
      <c r="A47" t="s">
        <v>154</v>
      </c>
      <c r="B47" t="s">
        <v>52</v>
      </c>
      <c r="C47">
        <v>0.38</v>
      </c>
    </row>
    <row r="48" spans="1:3" x14ac:dyDescent="0.2">
      <c r="A48" t="s">
        <v>155</v>
      </c>
      <c r="B48" t="s">
        <v>52</v>
      </c>
      <c r="C48">
        <v>0.82</v>
      </c>
    </row>
    <row r="49" spans="1:3" x14ac:dyDescent="0.2">
      <c r="A49" t="s">
        <v>156</v>
      </c>
      <c r="B49" t="s">
        <v>52</v>
      </c>
      <c r="C49">
        <v>2.02</v>
      </c>
    </row>
    <row r="50" spans="1:3" x14ac:dyDescent="0.2">
      <c r="A50" t="s">
        <v>157</v>
      </c>
      <c r="B50" t="s">
        <v>43</v>
      </c>
      <c r="C50">
        <v>36</v>
      </c>
    </row>
    <row r="51" spans="1:3" x14ac:dyDescent="0.2">
      <c r="A51" t="s">
        <v>158</v>
      </c>
      <c r="B51" t="s">
        <v>50</v>
      </c>
      <c r="C51">
        <v>15.62</v>
      </c>
    </row>
    <row r="52" spans="1:3" x14ac:dyDescent="0.2">
      <c r="A52" t="s">
        <v>159</v>
      </c>
      <c r="B52" t="s">
        <v>52</v>
      </c>
      <c r="C52">
        <v>0.06</v>
      </c>
    </row>
    <row r="53" spans="1:3" x14ac:dyDescent="0.2">
      <c r="A53" t="s">
        <v>160</v>
      </c>
      <c r="B53" t="s">
        <v>115</v>
      </c>
      <c r="C53">
        <v>60</v>
      </c>
    </row>
    <row r="54" spans="1:3" x14ac:dyDescent="0.2">
      <c r="A54" t="s">
        <v>62</v>
      </c>
      <c r="B54" t="s">
        <v>52</v>
      </c>
      <c r="C54">
        <v>0.39</v>
      </c>
    </row>
    <row r="55" spans="1:3" x14ac:dyDescent="0.2">
      <c r="A55" t="s">
        <v>61</v>
      </c>
      <c r="B55" t="s">
        <v>52</v>
      </c>
      <c r="C55">
        <v>3.16</v>
      </c>
    </row>
    <row r="56" spans="1:3" x14ac:dyDescent="0.2">
      <c r="A56" t="s">
        <v>161</v>
      </c>
      <c r="B56" t="s">
        <v>52</v>
      </c>
      <c r="C56">
        <v>0.6</v>
      </c>
    </row>
    <row r="57" spans="1:3" x14ac:dyDescent="0.2">
      <c r="A57" t="s">
        <v>162</v>
      </c>
      <c r="B57" t="s">
        <v>50</v>
      </c>
      <c r="C57">
        <v>9.6</v>
      </c>
    </row>
    <row r="58" spans="1:3" x14ac:dyDescent="0.2">
      <c r="A58" t="s">
        <v>163</v>
      </c>
      <c r="B58" t="s">
        <v>52</v>
      </c>
      <c r="C58">
        <v>1.21</v>
      </c>
    </row>
    <row r="59" spans="1:3" x14ac:dyDescent="0.2">
      <c r="A59" t="s">
        <v>164</v>
      </c>
      <c r="B59" t="s">
        <v>50</v>
      </c>
      <c r="C59">
        <v>288</v>
      </c>
    </row>
    <row r="60" spans="1:3" x14ac:dyDescent="0.2">
      <c r="A60" t="s">
        <v>165</v>
      </c>
      <c r="B60" t="s">
        <v>54</v>
      </c>
      <c r="C60">
        <v>8.3800000000000008</v>
      </c>
    </row>
    <row r="61" spans="1:3" x14ac:dyDescent="0.2">
      <c r="A61" t="s">
        <v>166</v>
      </c>
      <c r="B61" t="s">
        <v>50</v>
      </c>
      <c r="C61">
        <v>5.42</v>
      </c>
    </row>
    <row r="62" spans="1:3" x14ac:dyDescent="0.2">
      <c r="A62" t="s">
        <v>57</v>
      </c>
      <c r="B62" t="s">
        <v>52</v>
      </c>
      <c r="C62">
        <v>1.45</v>
      </c>
    </row>
    <row r="63" spans="1:3" x14ac:dyDescent="0.2">
      <c r="A63" t="s">
        <v>167</v>
      </c>
      <c r="B63" t="s">
        <v>43</v>
      </c>
      <c r="C63">
        <v>4.75</v>
      </c>
    </row>
    <row r="64" spans="1:3" x14ac:dyDescent="0.2">
      <c r="A64" t="s">
        <v>168</v>
      </c>
      <c r="B64" t="s">
        <v>50</v>
      </c>
      <c r="C64">
        <v>9.69</v>
      </c>
    </row>
    <row r="65" spans="1:3" x14ac:dyDescent="0.2">
      <c r="A65" t="s">
        <v>169</v>
      </c>
      <c r="B65" t="s">
        <v>115</v>
      </c>
      <c r="C65">
        <v>48.54</v>
      </c>
    </row>
    <row r="66" spans="1:3" x14ac:dyDescent="0.2">
      <c r="A66" t="s">
        <v>170</v>
      </c>
      <c r="B66" t="s">
        <v>52</v>
      </c>
      <c r="C66">
        <v>1.58</v>
      </c>
    </row>
    <row r="67" spans="1:3" x14ac:dyDescent="0.2">
      <c r="A67" t="s">
        <v>171</v>
      </c>
      <c r="B67" t="s">
        <v>52</v>
      </c>
      <c r="C67">
        <v>1.67</v>
      </c>
    </row>
    <row r="68" spans="1:3" x14ac:dyDescent="0.2">
      <c r="A68" t="s">
        <v>172</v>
      </c>
      <c r="B68" t="s">
        <v>52</v>
      </c>
      <c r="C68">
        <v>1.19</v>
      </c>
    </row>
    <row r="69" spans="1:3" x14ac:dyDescent="0.2">
      <c r="A69" t="s">
        <v>173</v>
      </c>
      <c r="B69" t="s">
        <v>52</v>
      </c>
      <c r="C69">
        <v>3.23</v>
      </c>
    </row>
    <row r="70" spans="1:3" x14ac:dyDescent="0.2">
      <c r="A70" t="s">
        <v>174</v>
      </c>
      <c r="B70" t="s">
        <v>52</v>
      </c>
      <c r="C70">
        <v>0.92</v>
      </c>
    </row>
    <row r="71" spans="1:3" x14ac:dyDescent="0.2">
      <c r="A71" t="s">
        <v>175</v>
      </c>
      <c r="B71" t="s">
        <v>52</v>
      </c>
      <c r="C71">
        <v>1.72</v>
      </c>
    </row>
    <row r="72" spans="1:3" x14ac:dyDescent="0.2">
      <c r="A72" t="s">
        <v>176</v>
      </c>
      <c r="B72" t="s">
        <v>52</v>
      </c>
      <c r="C72">
        <v>0.66</v>
      </c>
    </row>
    <row r="73" spans="1:3" x14ac:dyDescent="0.2">
      <c r="A73" t="s">
        <v>177</v>
      </c>
      <c r="B73" t="s">
        <v>52</v>
      </c>
      <c r="C73">
        <v>6.42</v>
      </c>
    </row>
    <row r="74" spans="1:3" x14ac:dyDescent="0.2">
      <c r="A74" t="s">
        <v>178</v>
      </c>
      <c r="B74" t="s">
        <v>52</v>
      </c>
      <c r="C74">
        <v>0.62</v>
      </c>
    </row>
    <row r="75" spans="1:3" x14ac:dyDescent="0.2">
      <c r="A75" t="s">
        <v>179</v>
      </c>
      <c r="B75" t="s">
        <v>52</v>
      </c>
      <c r="C75">
        <v>0.98</v>
      </c>
    </row>
    <row r="76" spans="1:3" x14ac:dyDescent="0.2">
      <c r="A76" t="s">
        <v>49</v>
      </c>
      <c r="B76" t="s">
        <v>50</v>
      </c>
      <c r="C76">
        <v>7.56</v>
      </c>
    </row>
    <row r="77" spans="1:3" x14ac:dyDescent="0.2">
      <c r="A77" t="s">
        <v>63</v>
      </c>
      <c r="B77" t="s">
        <v>52</v>
      </c>
      <c r="C77">
        <v>6.64</v>
      </c>
    </row>
    <row r="78" spans="1:3" x14ac:dyDescent="0.2">
      <c r="A78" t="s">
        <v>180</v>
      </c>
      <c r="B78" t="s">
        <v>52</v>
      </c>
      <c r="C78">
        <v>15.62</v>
      </c>
    </row>
    <row r="79" spans="1:3" x14ac:dyDescent="0.2">
      <c r="A79" t="s">
        <v>181</v>
      </c>
      <c r="B79" t="s">
        <v>52</v>
      </c>
      <c r="C79">
        <v>4.46</v>
      </c>
    </row>
    <row r="80" spans="1:3" x14ac:dyDescent="0.2">
      <c r="A80" t="s">
        <v>182</v>
      </c>
      <c r="B80" t="s">
        <v>52</v>
      </c>
      <c r="C80">
        <v>0.38</v>
      </c>
    </row>
    <row r="81" spans="1:3" x14ac:dyDescent="0.2">
      <c r="A81" t="s">
        <v>183</v>
      </c>
      <c r="B81" t="s">
        <v>52</v>
      </c>
      <c r="C81">
        <v>5.4</v>
      </c>
    </row>
    <row r="82" spans="1:3" x14ac:dyDescent="0.2">
      <c r="A82" t="s">
        <v>184</v>
      </c>
      <c r="B82" t="s">
        <v>52</v>
      </c>
      <c r="C82">
        <v>16</v>
      </c>
    </row>
    <row r="83" spans="1:3" x14ac:dyDescent="0.2">
      <c r="A83" t="s">
        <v>185</v>
      </c>
      <c r="B83" t="s">
        <v>50</v>
      </c>
      <c r="C83">
        <v>40.5</v>
      </c>
    </row>
    <row r="84" spans="1:3" x14ac:dyDescent="0.2">
      <c r="A84" t="s">
        <v>186</v>
      </c>
      <c r="B84" t="s">
        <v>52</v>
      </c>
      <c r="C84">
        <v>5.9</v>
      </c>
    </row>
    <row r="85" spans="1:3" x14ac:dyDescent="0.2">
      <c r="A85" t="s">
        <v>187</v>
      </c>
      <c r="B85" t="s">
        <v>52</v>
      </c>
      <c r="C85">
        <v>95.38</v>
      </c>
    </row>
    <row r="86" spans="1:3" x14ac:dyDescent="0.2">
      <c r="A86" t="s">
        <v>188</v>
      </c>
      <c r="B86" t="s">
        <v>52</v>
      </c>
      <c r="C86">
        <v>1.1499999999999999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913F-263D-4CEC-B0AE-525FE75A8BEF}">
  <dimension ref="A1:C23"/>
  <sheetViews>
    <sheetView workbookViewId="0">
      <selection sqref="A1:C23"/>
    </sheetView>
  </sheetViews>
  <sheetFormatPr baseColWidth="10" defaultColWidth="8.83203125" defaultRowHeight="15" x14ac:dyDescent="0.2"/>
  <cols>
    <col min="1" max="1" width="23.1640625" bestFit="1" customWidth="1"/>
    <col min="2" max="2" width="6.83203125" bestFit="1" customWidth="1"/>
    <col min="3" max="3" width="14.1640625" bestFit="1" customWidth="1"/>
  </cols>
  <sheetData>
    <row r="1" spans="1:3" x14ac:dyDescent="0.2">
      <c r="A1" t="s">
        <v>189</v>
      </c>
      <c r="B1" t="s">
        <v>32</v>
      </c>
      <c r="C1" t="s">
        <v>190</v>
      </c>
    </row>
    <row r="2" spans="1:3" x14ac:dyDescent="0.2">
      <c r="A2" t="s">
        <v>191</v>
      </c>
      <c r="B2" t="s">
        <v>43</v>
      </c>
      <c r="C2">
        <v>0.23</v>
      </c>
    </row>
    <row r="3" spans="1:3" x14ac:dyDescent="0.2">
      <c r="A3" t="s">
        <v>192</v>
      </c>
      <c r="B3" t="s">
        <v>43</v>
      </c>
      <c r="C3">
        <v>0.32</v>
      </c>
    </row>
    <row r="4" spans="1:3" x14ac:dyDescent="0.2">
      <c r="A4" t="s">
        <v>42</v>
      </c>
      <c r="B4" t="s">
        <v>43</v>
      </c>
      <c r="C4">
        <v>0.32</v>
      </c>
    </row>
    <row r="5" spans="1:3" x14ac:dyDescent="0.2">
      <c r="A5" t="s">
        <v>44</v>
      </c>
      <c r="B5" t="s">
        <v>43</v>
      </c>
      <c r="C5">
        <v>0.28000000000000003</v>
      </c>
    </row>
    <row r="6" spans="1:3" x14ac:dyDescent="0.2">
      <c r="A6" t="s">
        <v>193</v>
      </c>
      <c r="B6" t="s">
        <v>115</v>
      </c>
      <c r="C6">
        <v>4.7</v>
      </c>
    </row>
    <row r="7" spans="1:3" x14ac:dyDescent="0.2">
      <c r="A7" t="s">
        <v>194</v>
      </c>
      <c r="B7" t="s">
        <v>43</v>
      </c>
      <c r="C7">
        <v>10</v>
      </c>
    </row>
    <row r="8" spans="1:3" x14ac:dyDescent="0.2">
      <c r="A8" t="s">
        <v>195</v>
      </c>
      <c r="B8" t="s">
        <v>43</v>
      </c>
      <c r="C8">
        <v>10.42</v>
      </c>
    </row>
    <row r="9" spans="1:3" x14ac:dyDescent="0.2">
      <c r="A9" t="s">
        <v>196</v>
      </c>
      <c r="B9" t="s">
        <v>43</v>
      </c>
      <c r="C9">
        <v>0.42</v>
      </c>
    </row>
    <row r="10" spans="1:3" x14ac:dyDescent="0.2">
      <c r="A10" t="s">
        <v>197</v>
      </c>
      <c r="B10" t="s">
        <v>198</v>
      </c>
      <c r="C10">
        <v>31.25</v>
      </c>
    </row>
    <row r="11" spans="1:3" x14ac:dyDescent="0.2">
      <c r="A11" t="s">
        <v>199</v>
      </c>
      <c r="B11" t="s">
        <v>43</v>
      </c>
      <c r="C11">
        <v>0.39</v>
      </c>
    </row>
    <row r="12" spans="1:3" x14ac:dyDescent="0.2">
      <c r="A12" t="s">
        <v>200</v>
      </c>
      <c r="B12" t="s">
        <v>198</v>
      </c>
      <c r="C12">
        <v>655</v>
      </c>
    </row>
    <row r="13" spans="1:3" x14ac:dyDescent="0.2">
      <c r="A13" t="s">
        <v>201</v>
      </c>
      <c r="B13" t="s">
        <v>43</v>
      </c>
      <c r="C13">
        <v>0.17</v>
      </c>
    </row>
    <row r="14" spans="1:3" x14ac:dyDescent="0.2">
      <c r="A14" t="s">
        <v>202</v>
      </c>
      <c r="B14" t="s">
        <v>198</v>
      </c>
      <c r="C14">
        <v>28</v>
      </c>
    </row>
    <row r="15" spans="1:3" x14ac:dyDescent="0.2">
      <c r="A15" t="s">
        <v>40</v>
      </c>
      <c r="B15" t="s">
        <v>198</v>
      </c>
      <c r="C15">
        <v>55</v>
      </c>
    </row>
    <row r="16" spans="1:3" x14ac:dyDescent="0.2">
      <c r="A16" t="s">
        <v>203</v>
      </c>
      <c r="B16" t="s">
        <v>43</v>
      </c>
      <c r="C16">
        <v>1.05</v>
      </c>
    </row>
    <row r="17" spans="1:3" x14ac:dyDescent="0.2">
      <c r="A17" t="s">
        <v>204</v>
      </c>
      <c r="B17" t="s">
        <v>43</v>
      </c>
      <c r="C17">
        <v>0.22</v>
      </c>
    </row>
    <row r="18" spans="1:3" x14ac:dyDescent="0.2">
      <c r="A18" t="s">
        <v>205</v>
      </c>
      <c r="B18" t="s">
        <v>43</v>
      </c>
      <c r="C18">
        <v>0.24</v>
      </c>
    </row>
    <row r="19" spans="1:3" x14ac:dyDescent="0.2">
      <c r="A19" t="s">
        <v>206</v>
      </c>
      <c r="B19" t="s">
        <v>43</v>
      </c>
      <c r="C19">
        <v>0.38</v>
      </c>
    </row>
    <row r="20" spans="1:3" x14ac:dyDescent="0.2">
      <c r="A20" t="s">
        <v>207</v>
      </c>
      <c r="B20" t="s">
        <v>43</v>
      </c>
      <c r="C20">
        <v>0.23</v>
      </c>
    </row>
    <row r="21" spans="1:3" x14ac:dyDescent="0.2">
      <c r="A21" t="s">
        <v>208</v>
      </c>
      <c r="B21" t="s">
        <v>43</v>
      </c>
      <c r="C21">
        <v>1.04</v>
      </c>
    </row>
    <row r="22" spans="1:3" x14ac:dyDescent="0.2">
      <c r="A22" t="s">
        <v>209</v>
      </c>
      <c r="B22" t="s">
        <v>43</v>
      </c>
      <c r="C22">
        <v>0.26</v>
      </c>
    </row>
    <row r="23" spans="1:3" x14ac:dyDescent="0.2">
      <c r="A23" t="s">
        <v>210</v>
      </c>
      <c r="B23" t="s">
        <v>115</v>
      </c>
      <c r="C23">
        <v>1.8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A11E-CF77-4D8A-94C8-98338B7736A7}">
  <dimension ref="A1:C13"/>
  <sheetViews>
    <sheetView workbookViewId="0">
      <selection sqref="A1:C13"/>
    </sheetView>
  </sheetViews>
  <sheetFormatPr baseColWidth="10" defaultColWidth="8.83203125" defaultRowHeight="15" x14ac:dyDescent="0.2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 x14ac:dyDescent="0.2">
      <c r="A1" t="s">
        <v>211</v>
      </c>
      <c r="B1" t="s">
        <v>32</v>
      </c>
      <c r="C1" t="s">
        <v>212</v>
      </c>
    </row>
    <row r="2" spans="1:3" x14ac:dyDescent="0.2">
      <c r="A2" t="s">
        <v>213</v>
      </c>
      <c r="B2" t="s">
        <v>214</v>
      </c>
      <c r="C2">
        <v>8.5</v>
      </c>
    </row>
    <row r="3" spans="1:3" x14ac:dyDescent="0.2">
      <c r="A3" t="s">
        <v>215</v>
      </c>
      <c r="B3" t="s">
        <v>214</v>
      </c>
      <c r="C3">
        <v>4.5</v>
      </c>
    </row>
    <row r="4" spans="1:3" x14ac:dyDescent="0.2">
      <c r="A4" t="s">
        <v>216</v>
      </c>
      <c r="B4" t="s">
        <v>43</v>
      </c>
      <c r="C4">
        <v>0.68</v>
      </c>
    </row>
    <row r="5" spans="1:3" x14ac:dyDescent="0.2">
      <c r="A5" t="s">
        <v>217</v>
      </c>
      <c r="B5" t="s">
        <v>43</v>
      </c>
      <c r="C5">
        <v>0.25</v>
      </c>
    </row>
    <row r="6" spans="1:3" x14ac:dyDescent="0.2">
      <c r="A6" t="s">
        <v>218</v>
      </c>
      <c r="B6" t="s">
        <v>43</v>
      </c>
      <c r="C6">
        <v>1.7</v>
      </c>
    </row>
    <row r="7" spans="1:3" x14ac:dyDescent="0.2">
      <c r="A7" t="s">
        <v>219</v>
      </c>
      <c r="B7" t="s">
        <v>214</v>
      </c>
      <c r="C7">
        <v>10</v>
      </c>
    </row>
    <row r="8" spans="1:3" x14ac:dyDescent="0.2">
      <c r="A8" t="s">
        <v>220</v>
      </c>
      <c r="B8" t="s">
        <v>43</v>
      </c>
      <c r="C8">
        <v>1.56</v>
      </c>
    </row>
    <row r="9" spans="1:3" x14ac:dyDescent="0.2">
      <c r="A9" t="s">
        <v>221</v>
      </c>
      <c r="B9" t="s">
        <v>43</v>
      </c>
      <c r="C9">
        <v>4</v>
      </c>
    </row>
    <row r="10" spans="1:3" x14ac:dyDescent="0.2">
      <c r="A10" t="s">
        <v>101</v>
      </c>
      <c r="B10" t="s">
        <v>102</v>
      </c>
      <c r="C10">
        <v>0.75</v>
      </c>
    </row>
    <row r="11" spans="1:3" x14ac:dyDescent="0.2">
      <c r="A11" t="s">
        <v>222</v>
      </c>
      <c r="B11" t="s">
        <v>43</v>
      </c>
      <c r="C11">
        <v>0.5</v>
      </c>
    </row>
    <row r="12" spans="1:3" x14ac:dyDescent="0.2">
      <c r="A12" t="s">
        <v>223</v>
      </c>
      <c r="B12" t="s">
        <v>43</v>
      </c>
      <c r="C12">
        <v>0.55000000000000004</v>
      </c>
    </row>
    <row r="13" spans="1:3" x14ac:dyDescent="0.2">
      <c r="A13" t="s">
        <v>224</v>
      </c>
      <c r="B13" t="s">
        <v>43</v>
      </c>
      <c r="C13">
        <v>0.31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12AE-15C1-48AB-8C66-D68F8DCF4D8D}">
  <dimension ref="A1:C50"/>
  <sheetViews>
    <sheetView workbookViewId="0">
      <selection sqref="A1:C50"/>
    </sheetView>
  </sheetViews>
  <sheetFormatPr baseColWidth="10" defaultColWidth="8.83203125" defaultRowHeight="15" x14ac:dyDescent="0.2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 x14ac:dyDescent="0.2">
      <c r="A1" t="s">
        <v>225</v>
      </c>
      <c r="B1" t="s">
        <v>32</v>
      </c>
      <c r="C1" t="s">
        <v>226</v>
      </c>
    </row>
    <row r="2" spans="1:3" x14ac:dyDescent="0.2">
      <c r="A2" t="s">
        <v>227</v>
      </c>
      <c r="B2" t="s">
        <v>72</v>
      </c>
      <c r="C2">
        <v>1.55</v>
      </c>
    </row>
    <row r="3" spans="1:3" x14ac:dyDescent="0.2">
      <c r="A3" t="s">
        <v>228</v>
      </c>
      <c r="B3" t="s">
        <v>72</v>
      </c>
      <c r="C3">
        <v>1.55</v>
      </c>
    </row>
    <row r="4" spans="1:3" x14ac:dyDescent="0.2">
      <c r="A4" t="s">
        <v>229</v>
      </c>
      <c r="B4" t="s">
        <v>72</v>
      </c>
      <c r="C4">
        <v>1.6</v>
      </c>
    </row>
    <row r="5" spans="1:3" x14ac:dyDescent="0.2">
      <c r="A5" t="s">
        <v>230</v>
      </c>
      <c r="B5" t="s">
        <v>72</v>
      </c>
      <c r="C5">
        <v>14.94</v>
      </c>
    </row>
    <row r="6" spans="1:3" x14ac:dyDescent="0.2">
      <c r="A6" t="s">
        <v>231</v>
      </c>
      <c r="B6" t="s">
        <v>72</v>
      </c>
      <c r="C6">
        <v>1.2</v>
      </c>
    </row>
    <row r="7" spans="1:3" x14ac:dyDescent="0.2">
      <c r="A7" t="s">
        <v>232</v>
      </c>
      <c r="B7" t="s">
        <v>43</v>
      </c>
      <c r="C7">
        <v>0.62</v>
      </c>
    </row>
    <row r="8" spans="1:3" x14ac:dyDescent="0.2">
      <c r="A8" t="s">
        <v>233</v>
      </c>
      <c r="B8" t="s">
        <v>72</v>
      </c>
      <c r="C8">
        <v>1</v>
      </c>
    </row>
    <row r="9" spans="1:3" x14ac:dyDescent="0.2">
      <c r="A9" t="s">
        <v>234</v>
      </c>
      <c r="B9" t="s">
        <v>235</v>
      </c>
      <c r="C9">
        <v>1</v>
      </c>
    </row>
    <row r="10" spans="1:3" x14ac:dyDescent="0.2">
      <c r="A10" t="s">
        <v>236</v>
      </c>
      <c r="B10" t="s">
        <v>237</v>
      </c>
      <c r="C10">
        <v>0</v>
      </c>
    </row>
    <row r="11" spans="1:3" x14ac:dyDescent="0.2">
      <c r="A11" t="s">
        <v>238</v>
      </c>
      <c r="B11" t="s">
        <v>43</v>
      </c>
      <c r="C11">
        <v>0.01</v>
      </c>
    </row>
    <row r="12" spans="1:3" x14ac:dyDescent="0.2">
      <c r="A12" t="s">
        <v>239</v>
      </c>
      <c r="B12" t="s">
        <v>240</v>
      </c>
      <c r="C12">
        <v>3.75</v>
      </c>
    </row>
    <row r="13" spans="1:3" x14ac:dyDescent="0.2">
      <c r="A13" t="s">
        <v>241</v>
      </c>
      <c r="B13" t="s">
        <v>240</v>
      </c>
      <c r="C13">
        <v>3.09</v>
      </c>
    </row>
    <row r="14" spans="1:3" x14ac:dyDescent="0.2">
      <c r="A14" t="s">
        <v>90</v>
      </c>
      <c r="B14" t="s">
        <v>69</v>
      </c>
      <c r="C14">
        <v>125</v>
      </c>
    </row>
    <row r="15" spans="1:3" x14ac:dyDescent="0.2">
      <c r="A15" t="s">
        <v>242</v>
      </c>
      <c r="B15" t="s">
        <v>115</v>
      </c>
      <c r="C15">
        <v>3.53</v>
      </c>
    </row>
    <row r="16" spans="1:3" x14ac:dyDescent="0.2">
      <c r="A16" t="s">
        <v>243</v>
      </c>
      <c r="B16" t="s">
        <v>214</v>
      </c>
      <c r="C16">
        <v>0.28000000000000003</v>
      </c>
    </row>
    <row r="17" spans="1:3" x14ac:dyDescent="0.2">
      <c r="A17" t="s">
        <v>244</v>
      </c>
      <c r="B17" t="s">
        <v>43</v>
      </c>
      <c r="C17">
        <v>0.02</v>
      </c>
    </row>
    <row r="18" spans="1:3" x14ac:dyDescent="0.2">
      <c r="A18" t="s">
        <v>245</v>
      </c>
      <c r="B18" t="s">
        <v>246</v>
      </c>
      <c r="C18">
        <v>0.13</v>
      </c>
    </row>
    <row r="19" spans="1:3" x14ac:dyDescent="0.2">
      <c r="A19" t="s">
        <v>247</v>
      </c>
      <c r="B19" t="s">
        <v>72</v>
      </c>
      <c r="C19">
        <v>85</v>
      </c>
    </row>
    <row r="20" spans="1:3" x14ac:dyDescent="0.2">
      <c r="A20" t="s">
        <v>248</v>
      </c>
      <c r="B20" t="s">
        <v>249</v>
      </c>
      <c r="C20">
        <v>1000</v>
      </c>
    </row>
    <row r="21" spans="1:3" x14ac:dyDescent="0.2">
      <c r="A21" t="s">
        <v>250</v>
      </c>
      <c r="B21" t="s">
        <v>251</v>
      </c>
      <c r="C21">
        <v>34</v>
      </c>
    </row>
    <row r="22" spans="1:3" x14ac:dyDescent="0.2">
      <c r="A22" t="s">
        <v>88</v>
      </c>
      <c r="B22" t="s">
        <v>89</v>
      </c>
      <c r="C22">
        <v>0.09</v>
      </c>
    </row>
    <row r="23" spans="1:3" x14ac:dyDescent="0.2">
      <c r="A23" t="s">
        <v>252</v>
      </c>
      <c r="B23" t="s">
        <v>84</v>
      </c>
      <c r="C23">
        <v>104.26</v>
      </c>
    </row>
    <row r="24" spans="1:3" x14ac:dyDescent="0.2">
      <c r="A24" t="s">
        <v>253</v>
      </c>
      <c r="B24" t="s">
        <v>84</v>
      </c>
      <c r="C24">
        <v>6.94</v>
      </c>
    </row>
    <row r="25" spans="1:3" x14ac:dyDescent="0.2">
      <c r="A25" t="s">
        <v>65</v>
      </c>
      <c r="B25" t="s">
        <v>254</v>
      </c>
      <c r="C25">
        <v>19.28</v>
      </c>
    </row>
    <row r="26" spans="1:3" x14ac:dyDescent="0.2">
      <c r="A26" t="s">
        <v>255</v>
      </c>
    </row>
    <row r="27" spans="1:3" x14ac:dyDescent="0.2">
      <c r="A27" t="s">
        <v>95</v>
      </c>
      <c r="B27" t="s">
        <v>89</v>
      </c>
      <c r="C27">
        <v>7.0000000000000007E-2</v>
      </c>
    </row>
    <row r="28" spans="1:3" x14ac:dyDescent="0.2">
      <c r="A28" t="s">
        <v>256</v>
      </c>
      <c r="B28" t="s">
        <v>257</v>
      </c>
      <c r="C28">
        <v>3.55</v>
      </c>
    </row>
    <row r="29" spans="1:3" x14ac:dyDescent="0.2">
      <c r="A29" t="s">
        <v>258</v>
      </c>
      <c r="B29" t="s">
        <v>43</v>
      </c>
      <c r="C29">
        <v>0.87</v>
      </c>
    </row>
    <row r="30" spans="1:3" x14ac:dyDescent="0.2">
      <c r="A30" t="s">
        <v>71</v>
      </c>
      <c r="B30" t="s">
        <v>72</v>
      </c>
      <c r="C30">
        <v>2.2999999999999998</v>
      </c>
    </row>
    <row r="31" spans="1:3" x14ac:dyDescent="0.2">
      <c r="A31" t="s">
        <v>259</v>
      </c>
      <c r="B31" t="s">
        <v>260</v>
      </c>
      <c r="C31">
        <v>150</v>
      </c>
    </row>
    <row r="32" spans="1:3" x14ac:dyDescent="0.2">
      <c r="A32" t="s">
        <v>261</v>
      </c>
      <c r="B32" t="s">
        <v>262</v>
      </c>
      <c r="C32">
        <v>171</v>
      </c>
    </row>
    <row r="33" spans="1:3" x14ac:dyDescent="0.2">
      <c r="A33" t="s">
        <v>263</v>
      </c>
      <c r="B33" t="s">
        <v>264</v>
      </c>
      <c r="C33">
        <v>214</v>
      </c>
    </row>
    <row r="34" spans="1:3" x14ac:dyDescent="0.2">
      <c r="A34" t="s">
        <v>265</v>
      </c>
      <c r="B34" t="s">
        <v>251</v>
      </c>
      <c r="C34">
        <v>10</v>
      </c>
    </row>
    <row r="35" spans="1:3" x14ac:dyDescent="0.2">
      <c r="A35" t="s">
        <v>266</v>
      </c>
      <c r="B35" t="s">
        <v>84</v>
      </c>
      <c r="C35">
        <v>7</v>
      </c>
    </row>
    <row r="36" spans="1:3" x14ac:dyDescent="0.2">
      <c r="A36" t="s">
        <v>267</v>
      </c>
      <c r="B36" t="s">
        <v>115</v>
      </c>
      <c r="C36">
        <v>27.43</v>
      </c>
    </row>
    <row r="37" spans="1:3" x14ac:dyDescent="0.2">
      <c r="A37" t="s">
        <v>46</v>
      </c>
      <c r="B37" t="s">
        <v>240</v>
      </c>
      <c r="C37">
        <v>12.69</v>
      </c>
    </row>
    <row r="38" spans="1:3" x14ac:dyDescent="0.2">
      <c r="A38" t="s">
        <v>268</v>
      </c>
      <c r="B38" t="s">
        <v>43</v>
      </c>
      <c r="C38">
        <v>6.45</v>
      </c>
    </row>
    <row r="39" spans="1:3" x14ac:dyDescent="0.2">
      <c r="A39" t="s">
        <v>269</v>
      </c>
      <c r="B39" t="s">
        <v>240</v>
      </c>
      <c r="C39">
        <v>90.71</v>
      </c>
    </row>
    <row r="40" spans="1:3" x14ac:dyDescent="0.2">
      <c r="A40" t="s">
        <v>270</v>
      </c>
      <c r="B40" t="s">
        <v>262</v>
      </c>
      <c r="C40">
        <v>325.95</v>
      </c>
    </row>
    <row r="41" spans="1:3" x14ac:dyDescent="0.2">
      <c r="A41" t="s">
        <v>271</v>
      </c>
      <c r="B41" t="s">
        <v>240</v>
      </c>
      <c r="C41">
        <v>250</v>
      </c>
    </row>
    <row r="42" spans="1:3" x14ac:dyDescent="0.2">
      <c r="A42" t="s">
        <v>272</v>
      </c>
      <c r="B42" t="s">
        <v>72</v>
      </c>
      <c r="C42">
        <v>15</v>
      </c>
    </row>
    <row r="43" spans="1:3" x14ac:dyDescent="0.2">
      <c r="A43" t="s">
        <v>273</v>
      </c>
      <c r="B43" t="s">
        <v>72</v>
      </c>
      <c r="C43">
        <v>13.5</v>
      </c>
    </row>
    <row r="44" spans="1:3" x14ac:dyDescent="0.2">
      <c r="A44" t="s">
        <v>274</v>
      </c>
      <c r="B44" t="s">
        <v>240</v>
      </c>
      <c r="C44">
        <v>0.42</v>
      </c>
    </row>
    <row r="45" spans="1:3" x14ac:dyDescent="0.2">
      <c r="A45" t="s">
        <v>105</v>
      </c>
      <c r="B45" t="s">
        <v>106</v>
      </c>
      <c r="C45">
        <v>290</v>
      </c>
    </row>
    <row r="46" spans="1:3" x14ac:dyDescent="0.2">
      <c r="A46" t="s">
        <v>275</v>
      </c>
      <c r="B46" t="s">
        <v>72</v>
      </c>
      <c r="C46">
        <v>0.35</v>
      </c>
    </row>
    <row r="47" spans="1:3" x14ac:dyDescent="0.2">
      <c r="A47" t="s">
        <v>276</v>
      </c>
      <c r="B47" t="s">
        <v>72</v>
      </c>
      <c r="C47">
        <v>0.25</v>
      </c>
    </row>
    <row r="48" spans="1:3" x14ac:dyDescent="0.2">
      <c r="A48" t="s">
        <v>277</v>
      </c>
      <c r="B48" t="s">
        <v>278</v>
      </c>
      <c r="C48">
        <v>5.5</v>
      </c>
    </row>
    <row r="49" spans="1:3" x14ac:dyDescent="0.2">
      <c r="A49" t="s">
        <v>279</v>
      </c>
      <c r="B49" t="s">
        <v>72</v>
      </c>
      <c r="C49">
        <v>1.1499999999999999</v>
      </c>
    </row>
    <row r="50" spans="1:3" x14ac:dyDescent="0.2">
      <c r="A50" t="s">
        <v>280</v>
      </c>
      <c r="B50" t="s">
        <v>72</v>
      </c>
      <c r="C50">
        <v>0.6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E5D5-54DF-4DA5-B0E1-61CFE0A8CF41}">
  <dimension ref="A1:O514"/>
  <sheetViews>
    <sheetView workbookViewId="0">
      <selection sqref="A1:O514"/>
    </sheetView>
  </sheetViews>
  <sheetFormatPr baseColWidth="10" defaultColWidth="8.83203125" defaultRowHeight="15" x14ac:dyDescent="0.2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 x14ac:dyDescent="0.2">
      <c r="A1" t="s">
        <v>281</v>
      </c>
      <c r="B1" t="s">
        <v>282</v>
      </c>
      <c r="C1" t="s">
        <v>283</v>
      </c>
      <c r="D1" t="s">
        <v>284</v>
      </c>
      <c r="E1" t="s">
        <v>285</v>
      </c>
      <c r="F1" t="s">
        <v>286</v>
      </c>
      <c r="G1" t="s">
        <v>287</v>
      </c>
      <c r="H1" t="s">
        <v>288</v>
      </c>
      <c r="I1" t="s">
        <v>289</v>
      </c>
      <c r="J1" t="s">
        <v>290</v>
      </c>
      <c r="K1" t="s">
        <v>291</v>
      </c>
      <c r="L1" t="s">
        <v>292</v>
      </c>
      <c r="M1" t="s">
        <v>293</v>
      </c>
      <c r="N1" t="s">
        <v>294</v>
      </c>
      <c r="O1" t="s">
        <v>295</v>
      </c>
    </row>
    <row r="2" spans="1:15" x14ac:dyDescent="0.2">
      <c r="A2" t="s">
        <v>296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 x14ac:dyDescent="0.2">
      <c r="A3" t="s">
        <v>297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 x14ac:dyDescent="0.2">
      <c r="A4" t="s">
        <v>298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 x14ac:dyDescent="0.2">
      <c r="A5" t="s">
        <v>299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 x14ac:dyDescent="0.2">
      <c r="A6" t="s">
        <v>300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 x14ac:dyDescent="0.2">
      <c r="A7" t="s">
        <v>301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 x14ac:dyDescent="0.2">
      <c r="A8" t="s">
        <v>302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 x14ac:dyDescent="0.2">
      <c r="A9" t="s">
        <v>303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 x14ac:dyDescent="0.2">
      <c r="A10" t="s">
        <v>304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 x14ac:dyDescent="0.2">
      <c r="A11" t="s">
        <v>305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 x14ac:dyDescent="0.2">
      <c r="A12" t="s">
        <v>306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 x14ac:dyDescent="0.2">
      <c r="A13" t="s">
        <v>307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 x14ac:dyDescent="0.2">
      <c r="A14" t="s">
        <v>308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 x14ac:dyDescent="0.2">
      <c r="A15" t="s">
        <v>309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 x14ac:dyDescent="0.2">
      <c r="A16" t="s">
        <v>310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 x14ac:dyDescent="0.2">
      <c r="A17" t="s">
        <v>311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 x14ac:dyDescent="0.2">
      <c r="A18" t="s">
        <v>312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 x14ac:dyDescent="0.2">
      <c r="A19" t="s">
        <v>313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 x14ac:dyDescent="0.2">
      <c r="A20" t="s">
        <v>314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 x14ac:dyDescent="0.2">
      <c r="A21" t="s">
        <v>315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 x14ac:dyDescent="0.2">
      <c r="A22" t="s">
        <v>316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 x14ac:dyDescent="0.2">
      <c r="A23" t="s">
        <v>317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 x14ac:dyDescent="0.2">
      <c r="A24" t="s">
        <v>318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 x14ac:dyDescent="0.2">
      <c r="A25" t="s">
        <v>319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 x14ac:dyDescent="0.2">
      <c r="A26" t="s">
        <v>320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 x14ac:dyDescent="0.2">
      <c r="A27" t="s">
        <v>321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 x14ac:dyDescent="0.2">
      <c r="A28" t="s">
        <v>322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 x14ac:dyDescent="0.2">
      <c r="A29" t="s">
        <v>323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 x14ac:dyDescent="0.2">
      <c r="A30" t="s">
        <v>324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 x14ac:dyDescent="0.2">
      <c r="A31" t="s">
        <v>325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 x14ac:dyDescent="0.2">
      <c r="A32" t="s">
        <v>326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 x14ac:dyDescent="0.2">
      <c r="A33" t="s">
        <v>327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 x14ac:dyDescent="0.2">
      <c r="A34" t="s">
        <v>328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 x14ac:dyDescent="0.2">
      <c r="A35" t="s">
        <v>329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 x14ac:dyDescent="0.2">
      <c r="A36" t="s">
        <v>330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 x14ac:dyDescent="0.2">
      <c r="A37" t="s">
        <v>331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 x14ac:dyDescent="0.2">
      <c r="A38" t="s">
        <v>332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 x14ac:dyDescent="0.2">
      <c r="A39" t="s">
        <v>333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 x14ac:dyDescent="0.2">
      <c r="A40" t="s">
        <v>334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 x14ac:dyDescent="0.2">
      <c r="A41" t="s">
        <v>335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 x14ac:dyDescent="0.2">
      <c r="A42" t="s">
        <v>336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 x14ac:dyDescent="0.2">
      <c r="A43" t="s">
        <v>337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 x14ac:dyDescent="0.2">
      <c r="A44" t="s">
        <v>338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 x14ac:dyDescent="0.2">
      <c r="A45" t="s">
        <v>339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 x14ac:dyDescent="0.2">
      <c r="A46" t="s">
        <v>340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 x14ac:dyDescent="0.2">
      <c r="A47" t="s">
        <v>341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 x14ac:dyDescent="0.2">
      <c r="A48" t="s">
        <v>342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 x14ac:dyDescent="0.2">
      <c r="A49" t="s">
        <v>343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 x14ac:dyDescent="0.2">
      <c r="A50" t="s">
        <v>344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 x14ac:dyDescent="0.2">
      <c r="A51" t="s">
        <v>345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 x14ac:dyDescent="0.2">
      <c r="A52" t="s">
        <v>346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 x14ac:dyDescent="0.2">
      <c r="A53" t="s">
        <v>347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 x14ac:dyDescent="0.2">
      <c r="A54" t="s">
        <v>348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 x14ac:dyDescent="0.2">
      <c r="A55" t="s">
        <v>349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 x14ac:dyDescent="0.2">
      <c r="A56" t="s">
        <v>350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 x14ac:dyDescent="0.2">
      <c r="A57" t="s">
        <v>351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 x14ac:dyDescent="0.2">
      <c r="A58" t="s">
        <v>352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 x14ac:dyDescent="0.2">
      <c r="A59" t="s">
        <v>353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 x14ac:dyDescent="0.2">
      <c r="A60" t="s">
        <v>354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 x14ac:dyDescent="0.2">
      <c r="A61" t="s">
        <v>355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 x14ac:dyDescent="0.2">
      <c r="A62" t="s">
        <v>356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 x14ac:dyDescent="0.2">
      <c r="A63" t="s">
        <v>357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 x14ac:dyDescent="0.2">
      <c r="A64" t="s">
        <v>358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 x14ac:dyDescent="0.2">
      <c r="A65" t="s">
        <v>359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 x14ac:dyDescent="0.2">
      <c r="A66" t="s">
        <v>360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 x14ac:dyDescent="0.2">
      <c r="A67" t="s">
        <v>361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 x14ac:dyDescent="0.2">
      <c r="A68" t="s">
        <v>362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 x14ac:dyDescent="0.2">
      <c r="A69" t="s">
        <v>363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 x14ac:dyDescent="0.2">
      <c r="A70" t="s">
        <v>364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 x14ac:dyDescent="0.2">
      <c r="A71" t="s">
        <v>365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 x14ac:dyDescent="0.2">
      <c r="A72" t="s">
        <v>366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 x14ac:dyDescent="0.2">
      <c r="A73" t="s">
        <v>367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 x14ac:dyDescent="0.2">
      <c r="A74" t="s">
        <v>368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 x14ac:dyDescent="0.2">
      <c r="A75" t="s">
        <v>369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 x14ac:dyDescent="0.2">
      <c r="A76" t="s">
        <v>370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 x14ac:dyDescent="0.2">
      <c r="A77" t="s">
        <v>371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 x14ac:dyDescent="0.2">
      <c r="A78" t="s">
        <v>372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 x14ac:dyDescent="0.2">
      <c r="A79" t="s">
        <v>373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 x14ac:dyDescent="0.2">
      <c r="A80" t="s">
        <v>374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 x14ac:dyDescent="0.2">
      <c r="A81" t="s">
        <v>375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 x14ac:dyDescent="0.2">
      <c r="A82" t="s">
        <v>376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 x14ac:dyDescent="0.2">
      <c r="A83" t="s">
        <v>377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 x14ac:dyDescent="0.2">
      <c r="A84" t="s">
        <v>378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 x14ac:dyDescent="0.2">
      <c r="A85" t="s">
        <v>379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 x14ac:dyDescent="0.2">
      <c r="A86" t="s">
        <v>380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 x14ac:dyDescent="0.2">
      <c r="A87" t="s">
        <v>381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 x14ac:dyDescent="0.2">
      <c r="A88" t="s">
        <v>382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 x14ac:dyDescent="0.2">
      <c r="A89" t="s">
        <v>383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 x14ac:dyDescent="0.2">
      <c r="A90" t="s">
        <v>384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 x14ac:dyDescent="0.2">
      <c r="A91" t="s">
        <v>385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 x14ac:dyDescent="0.2">
      <c r="A92" t="s">
        <v>386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 x14ac:dyDescent="0.2">
      <c r="A93" t="s">
        <v>387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 x14ac:dyDescent="0.2">
      <c r="A94" t="s">
        <v>388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 x14ac:dyDescent="0.2">
      <c r="A95" t="s">
        <v>389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 x14ac:dyDescent="0.2">
      <c r="A96" t="s">
        <v>390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 x14ac:dyDescent="0.2">
      <c r="A97" t="s">
        <v>391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 x14ac:dyDescent="0.2">
      <c r="A98" t="s">
        <v>392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 x14ac:dyDescent="0.2">
      <c r="A99" t="s">
        <v>393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 x14ac:dyDescent="0.2">
      <c r="A100" t="s">
        <v>394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 x14ac:dyDescent="0.2">
      <c r="A101" t="s">
        <v>395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 x14ac:dyDescent="0.2">
      <c r="A102" t="s">
        <v>396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 x14ac:dyDescent="0.2">
      <c r="A103" t="s">
        <v>397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 x14ac:dyDescent="0.2">
      <c r="A104" t="s">
        <v>398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 x14ac:dyDescent="0.2">
      <c r="A105" t="s">
        <v>399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 x14ac:dyDescent="0.2">
      <c r="A106" t="s">
        <v>400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 x14ac:dyDescent="0.2">
      <c r="A107" t="s">
        <v>401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 x14ac:dyDescent="0.2">
      <c r="A108" t="s">
        <v>402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 x14ac:dyDescent="0.2">
      <c r="A109" t="s">
        <v>403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 x14ac:dyDescent="0.2">
      <c r="A110" t="s">
        <v>404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 x14ac:dyDescent="0.2">
      <c r="A111" t="s">
        <v>405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 x14ac:dyDescent="0.2">
      <c r="A112" t="s">
        <v>406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 x14ac:dyDescent="0.2">
      <c r="A113" t="s">
        <v>407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 x14ac:dyDescent="0.2">
      <c r="A114" t="s">
        <v>408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 x14ac:dyDescent="0.2">
      <c r="A115" t="s">
        <v>409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 x14ac:dyDescent="0.2">
      <c r="A116" t="s">
        <v>410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 x14ac:dyDescent="0.2">
      <c r="A117" t="s">
        <v>411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 x14ac:dyDescent="0.2">
      <c r="A118" t="s">
        <v>412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 x14ac:dyDescent="0.2">
      <c r="A119" t="s">
        <v>413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 x14ac:dyDescent="0.2">
      <c r="A120" t="s">
        <v>414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 x14ac:dyDescent="0.2">
      <c r="A121" t="s">
        <v>415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 x14ac:dyDescent="0.2">
      <c r="A122" t="s">
        <v>416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 x14ac:dyDescent="0.2">
      <c r="A123" t="s">
        <v>417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 x14ac:dyDescent="0.2">
      <c r="A124" t="s">
        <v>418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 x14ac:dyDescent="0.2">
      <c r="A125" t="s">
        <v>419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 x14ac:dyDescent="0.2">
      <c r="A126" t="s">
        <v>420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 x14ac:dyDescent="0.2">
      <c r="A127" t="s">
        <v>421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 x14ac:dyDescent="0.2">
      <c r="A128" t="s">
        <v>422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 x14ac:dyDescent="0.2">
      <c r="A129" t="s">
        <v>423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 x14ac:dyDescent="0.2">
      <c r="A130" t="s">
        <v>424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 x14ac:dyDescent="0.2">
      <c r="A131" t="s">
        <v>425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 x14ac:dyDescent="0.2">
      <c r="A132" t="s">
        <v>426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 x14ac:dyDescent="0.2">
      <c r="A133" t="s">
        <v>427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 x14ac:dyDescent="0.2">
      <c r="A134" t="s">
        <v>428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 x14ac:dyDescent="0.2">
      <c r="A135" t="s">
        <v>429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 x14ac:dyDescent="0.2">
      <c r="A136" t="s">
        <v>430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 x14ac:dyDescent="0.2">
      <c r="A137" t="s">
        <v>431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 x14ac:dyDescent="0.2">
      <c r="A138" t="s">
        <v>432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 x14ac:dyDescent="0.2">
      <c r="A139" t="s">
        <v>433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 x14ac:dyDescent="0.2">
      <c r="A140" t="s">
        <v>434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 x14ac:dyDescent="0.2">
      <c r="A141" t="s">
        <v>435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 x14ac:dyDescent="0.2">
      <c r="A142" t="s">
        <v>436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 x14ac:dyDescent="0.2">
      <c r="A143" t="s">
        <v>437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 x14ac:dyDescent="0.2">
      <c r="A144" t="s">
        <v>438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 x14ac:dyDescent="0.2">
      <c r="A145" t="s">
        <v>439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 x14ac:dyDescent="0.2">
      <c r="A146" t="s">
        <v>440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 x14ac:dyDescent="0.2">
      <c r="A147" t="s">
        <v>441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 x14ac:dyDescent="0.2">
      <c r="A148" t="s">
        <v>442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 x14ac:dyDescent="0.2">
      <c r="A149" t="s">
        <v>443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 x14ac:dyDescent="0.2">
      <c r="A150" t="s">
        <v>444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 x14ac:dyDescent="0.2">
      <c r="A151" t="s">
        <v>445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 x14ac:dyDescent="0.2">
      <c r="A152" t="s">
        <v>446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 x14ac:dyDescent="0.2">
      <c r="A153" t="s">
        <v>447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 x14ac:dyDescent="0.2">
      <c r="A154" t="s">
        <v>448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 x14ac:dyDescent="0.2">
      <c r="A155" t="s">
        <v>449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 x14ac:dyDescent="0.2">
      <c r="A156" t="s">
        <v>450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 x14ac:dyDescent="0.2">
      <c r="A157" t="s">
        <v>451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 x14ac:dyDescent="0.2">
      <c r="A158" t="s">
        <v>452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 x14ac:dyDescent="0.2">
      <c r="A159" t="s">
        <v>453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 x14ac:dyDescent="0.2">
      <c r="A160" t="s">
        <v>454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 x14ac:dyDescent="0.2">
      <c r="A161" t="s">
        <v>455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 x14ac:dyDescent="0.2">
      <c r="A162" t="s">
        <v>456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 x14ac:dyDescent="0.2">
      <c r="A163" t="s">
        <v>457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 x14ac:dyDescent="0.2">
      <c r="A164" t="s">
        <v>458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 x14ac:dyDescent="0.2">
      <c r="A165" t="s">
        <v>459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 x14ac:dyDescent="0.2">
      <c r="A166" t="s">
        <v>460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 x14ac:dyDescent="0.2">
      <c r="A167" t="s">
        <v>461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 x14ac:dyDescent="0.2">
      <c r="A168" t="s">
        <v>462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 x14ac:dyDescent="0.2">
      <c r="A169" t="s">
        <v>463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 x14ac:dyDescent="0.2">
      <c r="A170" t="s">
        <v>464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 x14ac:dyDescent="0.2">
      <c r="A171" t="s">
        <v>465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 x14ac:dyDescent="0.2">
      <c r="A172" t="s">
        <v>466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 x14ac:dyDescent="0.2">
      <c r="A173" t="s">
        <v>467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 x14ac:dyDescent="0.2">
      <c r="A174" t="s">
        <v>468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 x14ac:dyDescent="0.2">
      <c r="A175" t="s">
        <v>469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 x14ac:dyDescent="0.2">
      <c r="A176" t="s">
        <v>470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 x14ac:dyDescent="0.2">
      <c r="A177" t="s">
        <v>471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 x14ac:dyDescent="0.2">
      <c r="A178" t="s">
        <v>472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 x14ac:dyDescent="0.2">
      <c r="A179" t="s">
        <v>473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 x14ac:dyDescent="0.2">
      <c r="A180" t="s">
        <v>474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 x14ac:dyDescent="0.2">
      <c r="A181" t="s">
        <v>475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 x14ac:dyDescent="0.2">
      <c r="A182" t="s">
        <v>476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 x14ac:dyDescent="0.2">
      <c r="A183" t="s">
        <v>477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 x14ac:dyDescent="0.2">
      <c r="A184" t="s">
        <v>478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 x14ac:dyDescent="0.2">
      <c r="A185" t="s">
        <v>479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 x14ac:dyDescent="0.2">
      <c r="A186" t="s">
        <v>480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 x14ac:dyDescent="0.2">
      <c r="A187" t="s">
        <v>481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 x14ac:dyDescent="0.2">
      <c r="A188" t="s">
        <v>482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 x14ac:dyDescent="0.2">
      <c r="A189" t="s">
        <v>483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 x14ac:dyDescent="0.2">
      <c r="A190" t="s">
        <v>484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 x14ac:dyDescent="0.2">
      <c r="A191" t="s">
        <v>485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 x14ac:dyDescent="0.2">
      <c r="A192" t="s">
        <v>486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 x14ac:dyDescent="0.2">
      <c r="A193" t="s">
        <v>487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 x14ac:dyDescent="0.2">
      <c r="A194" t="s">
        <v>488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 x14ac:dyDescent="0.2">
      <c r="A195" t="s">
        <v>489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 x14ac:dyDescent="0.2">
      <c r="A196" t="s">
        <v>490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 x14ac:dyDescent="0.2">
      <c r="A197" t="s">
        <v>491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 x14ac:dyDescent="0.2">
      <c r="A198" t="s">
        <v>492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 x14ac:dyDescent="0.2">
      <c r="A199" t="s">
        <v>493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 x14ac:dyDescent="0.2">
      <c r="A200" t="s">
        <v>494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 x14ac:dyDescent="0.2">
      <c r="A201" t="s">
        <v>495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 x14ac:dyDescent="0.2">
      <c r="A202" t="s">
        <v>496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 x14ac:dyDescent="0.2">
      <c r="A203" t="s">
        <v>497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 x14ac:dyDescent="0.2">
      <c r="A204" t="s">
        <v>498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 x14ac:dyDescent="0.2">
      <c r="A205" t="s">
        <v>499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 x14ac:dyDescent="0.2">
      <c r="A206" t="s">
        <v>500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 x14ac:dyDescent="0.2">
      <c r="A207" t="s">
        <v>501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 x14ac:dyDescent="0.2">
      <c r="A208" t="s">
        <v>502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 x14ac:dyDescent="0.2">
      <c r="A209" t="s">
        <v>503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 x14ac:dyDescent="0.2">
      <c r="A210" t="s">
        <v>504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 x14ac:dyDescent="0.2">
      <c r="A211" t="s">
        <v>505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 x14ac:dyDescent="0.2">
      <c r="A212" t="s">
        <v>506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 x14ac:dyDescent="0.2">
      <c r="A213" t="s">
        <v>507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 x14ac:dyDescent="0.2">
      <c r="A214" t="s">
        <v>508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 x14ac:dyDescent="0.2">
      <c r="A215" t="s">
        <v>509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 x14ac:dyDescent="0.2">
      <c r="A216" t="s">
        <v>510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 x14ac:dyDescent="0.2">
      <c r="A217" t="s">
        <v>511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 x14ac:dyDescent="0.2">
      <c r="A218" t="s">
        <v>512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 x14ac:dyDescent="0.2">
      <c r="A219" t="s">
        <v>513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 x14ac:dyDescent="0.2">
      <c r="A220" t="s">
        <v>514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 x14ac:dyDescent="0.2">
      <c r="A221" t="s">
        <v>515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 x14ac:dyDescent="0.2">
      <c r="A222" t="s">
        <v>516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 x14ac:dyDescent="0.2">
      <c r="A223" t="s">
        <v>517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 x14ac:dyDescent="0.2">
      <c r="A224" t="s">
        <v>518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 x14ac:dyDescent="0.2">
      <c r="A225" t="s">
        <v>519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 x14ac:dyDescent="0.2">
      <c r="A226" t="s">
        <v>520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 x14ac:dyDescent="0.2">
      <c r="A227" t="s">
        <v>521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 x14ac:dyDescent="0.2">
      <c r="A228" t="s">
        <v>522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 x14ac:dyDescent="0.2">
      <c r="A229" t="s">
        <v>523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 x14ac:dyDescent="0.2">
      <c r="A230" t="s">
        <v>524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 x14ac:dyDescent="0.2">
      <c r="A231" t="s">
        <v>525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 x14ac:dyDescent="0.2">
      <c r="A232" t="s">
        <v>526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 x14ac:dyDescent="0.2">
      <c r="A233" t="s">
        <v>527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 x14ac:dyDescent="0.2">
      <c r="A234" t="s">
        <v>528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 x14ac:dyDescent="0.2">
      <c r="A235" t="s">
        <v>529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 x14ac:dyDescent="0.2">
      <c r="A236" t="s">
        <v>530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 x14ac:dyDescent="0.2">
      <c r="A237" t="s">
        <v>531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 x14ac:dyDescent="0.2">
      <c r="A238" t="s">
        <v>532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 x14ac:dyDescent="0.2">
      <c r="A239" t="s">
        <v>533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 x14ac:dyDescent="0.2">
      <c r="A240" t="s">
        <v>534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 x14ac:dyDescent="0.2">
      <c r="A241" t="s">
        <v>535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 x14ac:dyDescent="0.2">
      <c r="A242" t="s">
        <v>536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 x14ac:dyDescent="0.2">
      <c r="A243" t="s">
        <v>537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 x14ac:dyDescent="0.2">
      <c r="A244" t="s">
        <v>538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 x14ac:dyDescent="0.2">
      <c r="A245" t="s">
        <v>539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 x14ac:dyDescent="0.2">
      <c r="A246" t="s">
        <v>540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 x14ac:dyDescent="0.2">
      <c r="A247" t="s">
        <v>541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 x14ac:dyDescent="0.2">
      <c r="A248" t="s">
        <v>542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 x14ac:dyDescent="0.2">
      <c r="A249" t="s">
        <v>543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 x14ac:dyDescent="0.2">
      <c r="A250" t="s">
        <v>544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 x14ac:dyDescent="0.2">
      <c r="A251" t="s">
        <v>545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 x14ac:dyDescent="0.2">
      <c r="A252" t="s">
        <v>546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 x14ac:dyDescent="0.2">
      <c r="A253" t="s">
        <v>547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 x14ac:dyDescent="0.2">
      <c r="A254" t="s">
        <v>548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 x14ac:dyDescent="0.2">
      <c r="A255" t="s">
        <v>549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 x14ac:dyDescent="0.2">
      <c r="A256" t="s">
        <v>550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 x14ac:dyDescent="0.2">
      <c r="A257" t="s">
        <v>551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 x14ac:dyDescent="0.2">
      <c r="A258" t="s">
        <v>552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 x14ac:dyDescent="0.2">
      <c r="A259" t="s">
        <v>553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 x14ac:dyDescent="0.2">
      <c r="A260" t="s">
        <v>554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 x14ac:dyDescent="0.2">
      <c r="A261" t="s">
        <v>555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 x14ac:dyDescent="0.2">
      <c r="A262" t="s">
        <v>556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 x14ac:dyDescent="0.2">
      <c r="A263" t="s">
        <v>557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 x14ac:dyDescent="0.2">
      <c r="A264" t="s">
        <v>558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 x14ac:dyDescent="0.2">
      <c r="A265" t="s">
        <v>559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 x14ac:dyDescent="0.2">
      <c r="A266" t="s">
        <v>560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 x14ac:dyDescent="0.2">
      <c r="A267" t="s">
        <v>561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 x14ac:dyDescent="0.2">
      <c r="A268" t="s">
        <v>562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 x14ac:dyDescent="0.2">
      <c r="A269" t="s">
        <v>563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 x14ac:dyDescent="0.2">
      <c r="A270" t="s">
        <v>564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 x14ac:dyDescent="0.2">
      <c r="A271" t="s">
        <v>565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 x14ac:dyDescent="0.2">
      <c r="A272" t="s">
        <v>566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 x14ac:dyDescent="0.2">
      <c r="A273" t="s">
        <v>567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 x14ac:dyDescent="0.2">
      <c r="A274" t="s">
        <v>568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 x14ac:dyDescent="0.2">
      <c r="A275" t="s">
        <v>569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 x14ac:dyDescent="0.2">
      <c r="A276" t="s">
        <v>570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 x14ac:dyDescent="0.2">
      <c r="A277" t="s">
        <v>571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 x14ac:dyDescent="0.2">
      <c r="A278" t="s">
        <v>572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 x14ac:dyDescent="0.2">
      <c r="A279" t="s">
        <v>573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 x14ac:dyDescent="0.2">
      <c r="A280" t="s">
        <v>574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 x14ac:dyDescent="0.2">
      <c r="A281" t="s">
        <v>575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 x14ac:dyDescent="0.2">
      <c r="A282" t="s">
        <v>576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 x14ac:dyDescent="0.2">
      <c r="A283" t="s">
        <v>577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 x14ac:dyDescent="0.2">
      <c r="A284" t="s">
        <v>578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 x14ac:dyDescent="0.2">
      <c r="A285" t="s">
        <v>579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 x14ac:dyDescent="0.2">
      <c r="A286" t="s">
        <v>580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 x14ac:dyDescent="0.2">
      <c r="A287" t="s">
        <v>581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 x14ac:dyDescent="0.2">
      <c r="A288" t="s">
        <v>582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 x14ac:dyDescent="0.2">
      <c r="A289" t="s">
        <v>583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 x14ac:dyDescent="0.2">
      <c r="A290" t="s">
        <v>584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 x14ac:dyDescent="0.2">
      <c r="A291" t="s">
        <v>585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 x14ac:dyDescent="0.2">
      <c r="A292" t="s">
        <v>586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 x14ac:dyDescent="0.2">
      <c r="A293" t="s">
        <v>587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 x14ac:dyDescent="0.2">
      <c r="A294" t="s">
        <v>588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 x14ac:dyDescent="0.2">
      <c r="A295" t="s">
        <v>589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 x14ac:dyDescent="0.2">
      <c r="A296" t="s">
        <v>590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 x14ac:dyDescent="0.2">
      <c r="A297" t="s">
        <v>591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 x14ac:dyDescent="0.2">
      <c r="A298" t="s">
        <v>592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 x14ac:dyDescent="0.2">
      <c r="A299" t="s">
        <v>593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 x14ac:dyDescent="0.2">
      <c r="A300" t="s">
        <v>594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 x14ac:dyDescent="0.2">
      <c r="A301" t="s">
        <v>595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 x14ac:dyDescent="0.2">
      <c r="A302" t="s">
        <v>596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 x14ac:dyDescent="0.2">
      <c r="A303" t="s">
        <v>597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 x14ac:dyDescent="0.2">
      <c r="A304" t="s">
        <v>598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 x14ac:dyDescent="0.2">
      <c r="A305" t="s">
        <v>599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 x14ac:dyDescent="0.2">
      <c r="A306" t="s">
        <v>600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 x14ac:dyDescent="0.2">
      <c r="A307" t="s">
        <v>601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 x14ac:dyDescent="0.2">
      <c r="A308" t="s">
        <v>602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 x14ac:dyDescent="0.2">
      <c r="A309" t="s">
        <v>603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 x14ac:dyDescent="0.2">
      <c r="A310" t="s">
        <v>604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 x14ac:dyDescent="0.2">
      <c r="A311" t="s">
        <v>605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 x14ac:dyDescent="0.2">
      <c r="A312" t="s">
        <v>606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 x14ac:dyDescent="0.2">
      <c r="A313" t="s">
        <v>607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 x14ac:dyDescent="0.2">
      <c r="A314" t="s">
        <v>608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 x14ac:dyDescent="0.2">
      <c r="A315" t="s">
        <v>609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 x14ac:dyDescent="0.2">
      <c r="A316" t="s">
        <v>610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 x14ac:dyDescent="0.2">
      <c r="A317" t="s">
        <v>611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 x14ac:dyDescent="0.2">
      <c r="A318" t="s">
        <v>612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 x14ac:dyDescent="0.2">
      <c r="A319" t="s">
        <v>613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 x14ac:dyDescent="0.2">
      <c r="A320" t="s">
        <v>614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 x14ac:dyDescent="0.2">
      <c r="A321" t="s">
        <v>615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 x14ac:dyDescent="0.2">
      <c r="A322" t="s">
        <v>616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 x14ac:dyDescent="0.2">
      <c r="A323" t="s">
        <v>617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 x14ac:dyDescent="0.2">
      <c r="A324" t="s">
        <v>618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 x14ac:dyDescent="0.2">
      <c r="A325" t="s">
        <v>619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 x14ac:dyDescent="0.2">
      <c r="A326" t="s">
        <v>620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 x14ac:dyDescent="0.2">
      <c r="A327" t="s">
        <v>621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 x14ac:dyDescent="0.2">
      <c r="A328" t="s">
        <v>622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 x14ac:dyDescent="0.2">
      <c r="A329" t="s">
        <v>623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 x14ac:dyDescent="0.2">
      <c r="A330" t="s">
        <v>624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 x14ac:dyDescent="0.2">
      <c r="A331" t="s">
        <v>625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 x14ac:dyDescent="0.2">
      <c r="A332" t="s">
        <v>626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 x14ac:dyDescent="0.2">
      <c r="A333" t="s">
        <v>627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 x14ac:dyDescent="0.2">
      <c r="A334" t="s">
        <v>628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 x14ac:dyDescent="0.2">
      <c r="A335" t="s">
        <v>629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 x14ac:dyDescent="0.2">
      <c r="A336" t="s">
        <v>630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 x14ac:dyDescent="0.2">
      <c r="A337" t="s">
        <v>631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 x14ac:dyDescent="0.2">
      <c r="A338" t="s">
        <v>632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 x14ac:dyDescent="0.2">
      <c r="A339" t="s">
        <v>633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 x14ac:dyDescent="0.2">
      <c r="A340" t="s">
        <v>634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 x14ac:dyDescent="0.2">
      <c r="A341" t="s">
        <v>635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 x14ac:dyDescent="0.2">
      <c r="A342" t="s">
        <v>636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 x14ac:dyDescent="0.2">
      <c r="A343" t="s">
        <v>637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 x14ac:dyDescent="0.2">
      <c r="A344" t="s">
        <v>638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 x14ac:dyDescent="0.2">
      <c r="A345" t="s">
        <v>639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 x14ac:dyDescent="0.2">
      <c r="A346" t="s">
        <v>640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 x14ac:dyDescent="0.2">
      <c r="A347" t="s">
        <v>641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 x14ac:dyDescent="0.2">
      <c r="A348" t="s">
        <v>642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 x14ac:dyDescent="0.2">
      <c r="A349" t="s">
        <v>643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 x14ac:dyDescent="0.2">
      <c r="A350" t="s">
        <v>644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 x14ac:dyDescent="0.2">
      <c r="A351" t="s">
        <v>645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 x14ac:dyDescent="0.2">
      <c r="A352" t="s">
        <v>646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 x14ac:dyDescent="0.2">
      <c r="A353" t="s">
        <v>647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 x14ac:dyDescent="0.2">
      <c r="A354" t="s">
        <v>648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 x14ac:dyDescent="0.2">
      <c r="A355" t="s">
        <v>649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 x14ac:dyDescent="0.2">
      <c r="A356" t="s">
        <v>650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 x14ac:dyDescent="0.2">
      <c r="A357" t="s">
        <v>651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 x14ac:dyDescent="0.2">
      <c r="A358" t="s">
        <v>652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 x14ac:dyDescent="0.2">
      <c r="A359" t="s">
        <v>653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 x14ac:dyDescent="0.2">
      <c r="A360" t="s">
        <v>654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 x14ac:dyDescent="0.2">
      <c r="A361" t="s">
        <v>655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 x14ac:dyDescent="0.2">
      <c r="A362" t="s">
        <v>656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 x14ac:dyDescent="0.2">
      <c r="A363" t="s">
        <v>656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 x14ac:dyDescent="0.2">
      <c r="A364" t="s">
        <v>657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 x14ac:dyDescent="0.2">
      <c r="A365" t="s">
        <v>658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 x14ac:dyDescent="0.2">
      <c r="A366" t="s">
        <v>659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 x14ac:dyDescent="0.2">
      <c r="A367" t="s">
        <v>660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 x14ac:dyDescent="0.2">
      <c r="A368" t="s">
        <v>661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 x14ac:dyDescent="0.2">
      <c r="A369" t="s">
        <v>662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 x14ac:dyDescent="0.2">
      <c r="A370" t="s">
        <v>663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 x14ac:dyDescent="0.2">
      <c r="A371" t="s">
        <v>664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 x14ac:dyDescent="0.2">
      <c r="A372" t="s">
        <v>665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 x14ac:dyDescent="0.2">
      <c r="A373" t="s">
        <v>666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 x14ac:dyDescent="0.2">
      <c r="A374" t="s">
        <v>667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 x14ac:dyDescent="0.2">
      <c r="A375" t="s">
        <v>668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 x14ac:dyDescent="0.2">
      <c r="A376" t="s">
        <v>669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 x14ac:dyDescent="0.2">
      <c r="A377" t="s">
        <v>670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 x14ac:dyDescent="0.2">
      <c r="A378" t="s">
        <v>671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 x14ac:dyDescent="0.2">
      <c r="A379" t="s">
        <v>672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 x14ac:dyDescent="0.2">
      <c r="A380" t="s">
        <v>673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 x14ac:dyDescent="0.2">
      <c r="A381" t="s">
        <v>674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 x14ac:dyDescent="0.2">
      <c r="A382" t="s">
        <v>675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 x14ac:dyDescent="0.2">
      <c r="A383" t="s">
        <v>676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 x14ac:dyDescent="0.2">
      <c r="A384" t="s">
        <v>677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 x14ac:dyDescent="0.2">
      <c r="A385" t="s">
        <v>678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 x14ac:dyDescent="0.2">
      <c r="A386" t="s">
        <v>679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 x14ac:dyDescent="0.2">
      <c r="A387" t="s">
        <v>680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 x14ac:dyDescent="0.2">
      <c r="A388" t="s">
        <v>681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 x14ac:dyDescent="0.2">
      <c r="A389" t="s">
        <v>682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 x14ac:dyDescent="0.2">
      <c r="A390" t="s">
        <v>683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 x14ac:dyDescent="0.2">
      <c r="A391" t="s">
        <v>684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 x14ac:dyDescent="0.2">
      <c r="A392" t="s">
        <v>685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 x14ac:dyDescent="0.2">
      <c r="A393" t="s">
        <v>686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 x14ac:dyDescent="0.2">
      <c r="A394" t="s">
        <v>687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 x14ac:dyDescent="0.2">
      <c r="A395" t="s">
        <v>688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 x14ac:dyDescent="0.2">
      <c r="A396" t="s">
        <v>689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 x14ac:dyDescent="0.2">
      <c r="A397" t="s">
        <v>690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 x14ac:dyDescent="0.2">
      <c r="A398" t="s">
        <v>691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 x14ac:dyDescent="0.2">
      <c r="A399" t="s">
        <v>692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 x14ac:dyDescent="0.2">
      <c r="A400" t="s">
        <v>693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 x14ac:dyDescent="0.2">
      <c r="A401" t="s">
        <v>694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 x14ac:dyDescent="0.2">
      <c r="A402" t="s">
        <v>695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 x14ac:dyDescent="0.2">
      <c r="A403" t="s">
        <v>696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 x14ac:dyDescent="0.2">
      <c r="A404" t="s">
        <v>697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 x14ac:dyDescent="0.2">
      <c r="A405" t="s">
        <v>698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 x14ac:dyDescent="0.2">
      <c r="A406" t="s">
        <v>699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 x14ac:dyDescent="0.2">
      <c r="A407" t="s">
        <v>700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 x14ac:dyDescent="0.2">
      <c r="A408" t="s">
        <v>701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 x14ac:dyDescent="0.2">
      <c r="A409" t="s">
        <v>702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 x14ac:dyDescent="0.2">
      <c r="A410" t="s">
        <v>703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 x14ac:dyDescent="0.2">
      <c r="A411" t="s">
        <v>704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 x14ac:dyDescent="0.2">
      <c r="A412" t="s">
        <v>705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 x14ac:dyDescent="0.2">
      <c r="A413" t="s">
        <v>706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 x14ac:dyDescent="0.2">
      <c r="A414" t="s">
        <v>707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 x14ac:dyDescent="0.2">
      <c r="A415" t="s">
        <v>708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 x14ac:dyDescent="0.2">
      <c r="A416" t="s">
        <v>709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 x14ac:dyDescent="0.2">
      <c r="A417" t="s">
        <v>710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 x14ac:dyDescent="0.2">
      <c r="A418" t="s">
        <v>711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 x14ac:dyDescent="0.2">
      <c r="A419" t="s">
        <v>712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 x14ac:dyDescent="0.2">
      <c r="A420" t="s">
        <v>713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 x14ac:dyDescent="0.2">
      <c r="A421" t="s">
        <v>714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 x14ac:dyDescent="0.2">
      <c r="A422" t="s">
        <v>715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 x14ac:dyDescent="0.2">
      <c r="A423" t="s">
        <v>716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 x14ac:dyDescent="0.2">
      <c r="A424" t="s">
        <v>717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 x14ac:dyDescent="0.2">
      <c r="A425" t="s">
        <v>718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 x14ac:dyDescent="0.2">
      <c r="A426" t="s">
        <v>719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 x14ac:dyDescent="0.2">
      <c r="A427" t="s">
        <v>720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 x14ac:dyDescent="0.2">
      <c r="A428" t="s">
        <v>721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 x14ac:dyDescent="0.2">
      <c r="A429" t="s">
        <v>722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 x14ac:dyDescent="0.2">
      <c r="A430" t="s">
        <v>723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 x14ac:dyDescent="0.2">
      <c r="A431" t="s">
        <v>724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 x14ac:dyDescent="0.2">
      <c r="A432" t="s">
        <v>725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 x14ac:dyDescent="0.2">
      <c r="A433" t="s">
        <v>726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 x14ac:dyDescent="0.2">
      <c r="A434" t="s">
        <v>727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 x14ac:dyDescent="0.2">
      <c r="A435" t="s">
        <v>728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 x14ac:dyDescent="0.2">
      <c r="A436" t="s">
        <v>729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 x14ac:dyDescent="0.2">
      <c r="A437" t="s">
        <v>730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 x14ac:dyDescent="0.2">
      <c r="A438" t="s">
        <v>731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 x14ac:dyDescent="0.2">
      <c r="A439" t="s">
        <v>732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 x14ac:dyDescent="0.2">
      <c r="A440" t="s">
        <v>733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 x14ac:dyDescent="0.2">
      <c r="A441" t="s">
        <v>734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 x14ac:dyDescent="0.2">
      <c r="A442" t="s">
        <v>735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 x14ac:dyDescent="0.2">
      <c r="A443" t="s">
        <v>736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 x14ac:dyDescent="0.2">
      <c r="A444" t="s">
        <v>737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 x14ac:dyDescent="0.2">
      <c r="A445" t="s">
        <v>738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 x14ac:dyDescent="0.2">
      <c r="A446" t="s">
        <v>739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 x14ac:dyDescent="0.2">
      <c r="A447" t="s">
        <v>740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 x14ac:dyDescent="0.2">
      <c r="A448" t="s">
        <v>741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 x14ac:dyDescent="0.2">
      <c r="A449" t="s">
        <v>742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 x14ac:dyDescent="0.2">
      <c r="A450" t="s">
        <v>743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 x14ac:dyDescent="0.2">
      <c r="A451" t="s">
        <v>744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 x14ac:dyDescent="0.2">
      <c r="A452" t="s">
        <v>745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 x14ac:dyDescent="0.2">
      <c r="A453" t="s">
        <v>746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 x14ac:dyDescent="0.2">
      <c r="A454" t="s">
        <v>747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 x14ac:dyDescent="0.2">
      <c r="A455" t="s">
        <v>748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 x14ac:dyDescent="0.2">
      <c r="A456" t="s">
        <v>749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 x14ac:dyDescent="0.2">
      <c r="A457" t="s">
        <v>750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 x14ac:dyDescent="0.2">
      <c r="A458" t="s">
        <v>751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 x14ac:dyDescent="0.2">
      <c r="A459" t="s">
        <v>752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 x14ac:dyDescent="0.2">
      <c r="A460" t="s">
        <v>753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 x14ac:dyDescent="0.2">
      <c r="A461" t="s">
        <v>754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 x14ac:dyDescent="0.2">
      <c r="A462" t="s">
        <v>755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 x14ac:dyDescent="0.2">
      <c r="A463" t="s">
        <v>756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 x14ac:dyDescent="0.2">
      <c r="A464" t="s">
        <v>757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 x14ac:dyDescent="0.2">
      <c r="A465" t="s">
        <v>758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 x14ac:dyDescent="0.2">
      <c r="A466" t="s">
        <v>759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 x14ac:dyDescent="0.2">
      <c r="A467" t="s">
        <v>760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 x14ac:dyDescent="0.2">
      <c r="A468" t="s">
        <v>761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 x14ac:dyDescent="0.2">
      <c r="A469" t="s">
        <v>762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 x14ac:dyDescent="0.2">
      <c r="A470" t="s">
        <v>763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 x14ac:dyDescent="0.2">
      <c r="A471" t="s">
        <v>764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 x14ac:dyDescent="0.2">
      <c r="A472" t="s">
        <v>765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 x14ac:dyDescent="0.2">
      <c r="A473" t="s">
        <v>766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 x14ac:dyDescent="0.2">
      <c r="A474" t="s">
        <v>767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 x14ac:dyDescent="0.2">
      <c r="A475" t="s">
        <v>768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 x14ac:dyDescent="0.2">
      <c r="A476" t="s">
        <v>769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 x14ac:dyDescent="0.2">
      <c r="A477" t="s">
        <v>770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 x14ac:dyDescent="0.2">
      <c r="A478" t="s">
        <v>771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 x14ac:dyDescent="0.2">
      <c r="A479" t="s">
        <v>772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 x14ac:dyDescent="0.2">
      <c r="A480" t="s">
        <v>773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 x14ac:dyDescent="0.2">
      <c r="A481" t="s">
        <v>774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 x14ac:dyDescent="0.2">
      <c r="A482" t="s">
        <v>775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 x14ac:dyDescent="0.2">
      <c r="A483" t="s">
        <v>776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 x14ac:dyDescent="0.2">
      <c r="A484" t="s">
        <v>777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 x14ac:dyDescent="0.2">
      <c r="A485" t="s">
        <v>778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 x14ac:dyDescent="0.2">
      <c r="A486" t="s">
        <v>779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 x14ac:dyDescent="0.2">
      <c r="A487" t="s">
        <v>780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 x14ac:dyDescent="0.2">
      <c r="A488" t="s">
        <v>781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 x14ac:dyDescent="0.2">
      <c r="A489" t="s">
        <v>782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 x14ac:dyDescent="0.2">
      <c r="A490" t="s">
        <v>783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 x14ac:dyDescent="0.2">
      <c r="A491" t="s">
        <v>784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 x14ac:dyDescent="0.2">
      <c r="A492" t="s">
        <v>785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 x14ac:dyDescent="0.2">
      <c r="A493" t="s">
        <v>786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 x14ac:dyDescent="0.2">
      <c r="A494" t="s">
        <v>787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 x14ac:dyDescent="0.2">
      <c r="A495" t="s">
        <v>788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 x14ac:dyDescent="0.2">
      <c r="A496" t="s">
        <v>789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 x14ac:dyDescent="0.2">
      <c r="A497" t="s">
        <v>790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 x14ac:dyDescent="0.2">
      <c r="A498" t="s">
        <v>791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 x14ac:dyDescent="0.2">
      <c r="A499" t="s">
        <v>792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 x14ac:dyDescent="0.2">
      <c r="A500" t="s">
        <v>793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 x14ac:dyDescent="0.2">
      <c r="A501" t="s">
        <v>794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 x14ac:dyDescent="0.2">
      <c r="A502" t="s">
        <v>795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 x14ac:dyDescent="0.2">
      <c r="A503" t="s">
        <v>796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 x14ac:dyDescent="0.2">
      <c r="A504" t="s">
        <v>797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 x14ac:dyDescent="0.2">
      <c r="A505" t="s">
        <v>798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 x14ac:dyDescent="0.2">
      <c r="A506" t="s">
        <v>799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 x14ac:dyDescent="0.2">
      <c r="A507" t="s">
        <v>800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 x14ac:dyDescent="0.2">
      <c r="A508" t="s">
        <v>801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 x14ac:dyDescent="0.2">
      <c r="A509" t="s">
        <v>802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 x14ac:dyDescent="0.2">
      <c r="A510" t="s">
        <v>803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 x14ac:dyDescent="0.2">
      <c r="A511" t="s">
        <v>804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 x14ac:dyDescent="0.2">
      <c r="A512" t="s">
        <v>805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 x14ac:dyDescent="0.2">
      <c r="A513" t="s">
        <v>806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 x14ac:dyDescent="0.2">
      <c r="A514" t="s">
        <v>807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4B62-9CAE-44E9-B747-27C0C8F718A6}">
  <dimension ref="A1:K36"/>
  <sheetViews>
    <sheetView workbookViewId="0">
      <selection sqref="A1:K36"/>
    </sheetView>
  </sheetViews>
  <sheetFormatPr baseColWidth="10" defaultColWidth="8.83203125" defaultRowHeight="15" x14ac:dyDescent="0.2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 x14ac:dyDescent="0.2">
      <c r="A1" t="s">
        <v>808</v>
      </c>
      <c r="B1" t="s">
        <v>282</v>
      </c>
      <c r="C1" t="s">
        <v>283</v>
      </c>
      <c r="D1" t="s">
        <v>284</v>
      </c>
      <c r="E1" t="s">
        <v>809</v>
      </c>
      <c r="F1" t="s">
        <v>810</v>
      </c>
      <c r="G1" t="s">
        <v>811</v>
      </c>
      <c r="H1" t="s">
        <v>812</v>
      </c>
      <c r="I1" t="s">
        <v>813</v>
      </c>
      <c r="J1" t="s">
        <v>814</v>
      </c>
      <c r="K1" t="s">
        <v>815</v>
      </c>
    </row>
    <row r="2" spans="1:11" x14ac:dyDescent="0.2">
      <c r="A2" t="s">
        <v>816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 x14ac:dyDescent="0.2">
      <c r="A3" t="s">
        <v>817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 x14ac:dyDescent="0.2">
      <c r="A4" t="s">
        <v>818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 x14ac:dyDescent="0.2">
      <c r="A5" t="s">
        <v>819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 x14ac:dyDescent="0.2">
      <c r="A6" t="s">
        <v>820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 x14ac:dyDescent="0.2">
      <c r="A7" t="s">
        <v>821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 x14ac:dyDescent="0.2">
      <c r="A8" t="s">
        <v>822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 x14ac:dyDescent="0.2">
      <c r="A9" t="s">
        <v>823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 x14ac:dyDescent="0.2">
      <c r="A10" t="s">
        <v>824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 x14ac:dyDescent="0.2">
      <c r="A11" t="s">
        <v>825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 x14ac:dyDescent="0.2">
      <c r="A12" t="s">
        <v>826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 x14ac:dyDescent="0.2">
      <c r="A13" t="s">
        <v>827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 x14ac:dyDescent="0.2">
      <c r="A14" t="s">
        <v>828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 x14ac:dyDescent="0.2">
      <c r="A15" t="s">
        <v>829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 x14ac:dyDescent="0.2">
      <c r="A16" t="s">
        <v>830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 x14ac:dyDescent="0.2">
      <c r="A17" t="s">
        <v>831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 x14ac:dyDescent="0.2">
      <c r="A18" t="s">
        <v>832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 x14ac:dyDescent="0.2">
      <c r="A19" t="s">
        <v>833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 x14ac:dyDescent="0.2">
      <c r="A20" t="s">
        <v>834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 x14ac:dyDescent="0.2">
      <c r="A21" t="s">
        <v>835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 x14ac:dyDescent="0.2">
      <c r="A22" t="s">
        <v>836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 x14ac:dyDescent="0.2">
      <c r="A23" t="s">
        <v>837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 x14ac:dyDescent="0.2">
      <c r="A24" t="s">
        <v>838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 x14ac:dyDescent="0.2">
      <c r="A25" t="s">
        <v>839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 x14ac:dyDescent="0.2">
      <c r="A26" t="s">
        <v>840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 x14ac:dyDescent="0.2">
      <c r="A27" t="s">
        <v>841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 x14ac:dyDescent="0.2">
      <c r="A28" t="s">
        <v>842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 x14ac:dyDescent="0.2">
      <c r="A29" t="s">
        <v>843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 x14ac:dyDescent="0.2">
      <c r="A30" t="s">
        <v>844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 x14ac:dyDescent="0.2">
      <c r="A31" t="s">
        <v>845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 x14ac:dyDescent="0.2">
      <c r="A32" t="s">
        <v>846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 x14ac:dyDescent="0.2">
      <c r="A33" t="s">
        <v>847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 x14ac:dyDescent="0.2">
      <c r="A34" t="s">
        <v>848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 x14ac:dyDescent="0.2">
      <c r="A35" t="s">
        <v>849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 x14ac:dyDescent="0.2">
      <c r="A36" t="s">
        <v>850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AF20-719B-446C-AA4E-28F8CC3C8959}">
  <dimension ref="A1:L25"/>
  <sheetViews>
    <sheetView workbookViewId="0">
      <selection sqref="A1:L25"/>
    </sheetView>
  </sheetViews>
  <sheetFormatPr baseColWidth="10" defaultColWidth="8.83203125" defaultRowHeight="15" x14ac:dyDescent="0.2"/>
  <cols>
    <col min="1" max="1" width="29.1640625" bestFit="1" customWidth="1"/>
  </cols>
  <sheetData>
    <row r="1" spans="1:12" x14ac:dyDescent="0.2">
      <c r="A1" t="s">
        <v>808</v>
      </c>
      <c r="B1" t="s">
        <v>282</v>
      </c>
      <c r="C1" t="s">
        <v>283</v>
      </c>
      <c r="D1" t="s">
        <v>284</v>
      </c>
      <c r="E1" t="s">
        <v>809</v>
      </c>
      <c r="F1" t="s">
        <v>285</v>
      </c>
      <c r="G1" t="s">
        <v>851</v>
      </c>
      <c r="H1" t="s">
        <v>852</v>
      </c>
      <c r="I1" t="s">
        <v>853</v>
      </c>
      <c r="J1" t="s">
        <v>854</v>
      </c>
      <c r="K1" t="s">
        <v>855</v>
      </c>
      <c r="L1" t="s">
        <v>856</v>
      </c>
    </row>
    <row r="2" spans="1:12" x14ac:dyDescent="0.2">
      <c r="A2" t="s">
        <v>857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 x14ac:dyDescent="0.2">
      <c r="A3" t="s">
        <v>858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 x14ac:dyDescent="0.2">
      <c r="A4" t="s">
        <v>859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 x14ac:dyDescent="0.2">
      <c r="A5" t="s">
        <v>860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 x14ac:dyDescent="0.2">
      <c r="A6" t="s">
        <v>861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 x14ac:dyDescent="0.2">
      <c r="A7" t="s">
        <v>862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 x14ac:dyDescent="0.2">
      <c r="A8" t="s">
        <v>863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 x14ac:dyDescent="0.2">
      <c r="A9" t="s">
        <v>864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 x14ac:dyDescent="0.2">
      <c r="A10" t="s">
        <v>865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 x14ac:dyDescent="0.2">
      <c r="A11" t="s">
        <v>866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 x14ac:dyDescent="0.2">
      <c r="A12" t="s">
        <v>867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 x14ac:dyDescent="0.2">
      <c r="A13" t="s">
        <v>868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 x14ac:dyDescent="0.2">
      <c r="A14" t="s">
        <v>869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 x14ac:dyDescent="0.2">
      <c r="A15" t="s">
        <v>870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 x14ac:dyDescent="0.2">
      <c r="A16" t="s">
        <v>871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 x14ac:dyDescent="0.2">
      <c r="A17" t="s">
        <v>872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 x14ac:dyDescent="0.2">
      <c r="A18" t="s">
        <v>873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 x14ac:dyDescent="0.2">
      <c r="A19" t="s">
        <v>874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 x14ac:dyDescent="0.2">
      <c r="A20" t="s">
        <v>875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 x14ac:dyDescent="0.2">
      <c r="A21" t="s">
        <v>876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 x14ac:dyDescent="0.2">
      <c r="A22" t="s">
        <v>877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 x14ac:dyDescent="0.2">
      <c r="A23" t="s">
        <v>878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 x14ac:dyDescent="0.2">
      <c r="A24" t="s">
        <v>879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 x14ac:dyDescent="0.2">
      <c r="A25" t="s">
        <v>880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s F A A B Q S w M E F A A C A A g A g L R j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I C 0 Y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t G N c r J H p n / Q C A A D k F A A A E w A c A E Z v c m 1 1 b G F z L 1 N l Y 3 R p b 2 4 x L m 0 g o h g A K K A U A A A A A A A A A A A A A A A A A A A A A A A A A A A A 7 Z d d b 9 o w F I b v k f g P V j p N I D F Y u 2 4 X m 7 h o a d G q t R s D u l 2 U C p n k Q K w 5 d m o 7 H R T x 3 3 e S t O M r C b A i T Z H K D V L O G 5 + P 1 w 8 2 G m z D p C C d + P v w U 7 F Q L G i X K n D I n Z r 0 G y 5 4 z K Z c H 5 I 6 4 W C K B Y K f j g y U D f j k f G w D r / 6 U 6 t d A y l + l J u N Q b U h h Q B h d s h o f e 9 c a l O 7 p h 9 H b w / f H v V M 5 7 j V V w A y h w i E / Y A S G D j i Q N m i g y n Z 7 5 / i q 8 h X T Q E 4 D B 8 O 9 M 2 o o G V A N v S v p A H / z P Q A 1 u a I a d c R 5 i h 1 V x 1 y P r X K F i I D z C j E q g H I l r n W p i 3 4 3 y l d / 7 G B 6 c 2 H A q 1 t L G q v y h Q m n b k V S 6 3 Z 2 E 5 Z w + 7 j a g d V w q R j h d L o T H y x c K Z J V u 4 o K P Z T K a 0 g e e C I M 6 l J C 6 s p 0 a p 3 g q O + B M D H C K T M c l Y U V 4 w v E w N j M K m R q X Q u 2 / v D k f k R a i t n w F B G B N w A 1 m 5 W L B S Y S y 1 t 0 8 y D q s g n K M M 4 e Q B 2 R 0 l H Z y r O r 8 1 4 y b J 2 L 9 u v r a v L Q 2 M V c 2 z j a k N o Q H 1 t e j P 6 L q w u U 5 t 3 U F 1 Q d s g p q j u 1 8 Y T S 2 s 0 M 5 9 K M t k W c 3 5 1 1 k u D k X 7 d f N 1 e S h m w 0 l / e 1 8 b O O I G H 8 u l d + M C + p d n i 2 M O s h w L 4 r v 1 7 i F l K F n F 8 I P j N 6 R v u B Z 9 H X l b 3 D 6 5 3 c B 8 z 3 0 I 8 / + r b S S 4 e S K c r + e J p Y R u Y v 5 y V f q Q a 2 D P 7 K 1 F u q W f z v / e t v C g l 3 s O G a S l F 6 V U X I h z I f j a p g n P k i F C C g n O H p S c p V O U G B o G H B y y Y Y o m e D o E z Q t U E P S p i Z a p E Z t B e W V v R S q L u l A q k x F M w C e K W i / v i I X n l / d K G p V r 7 N F X W m w 7 1 C 6 W U X O m M K / b 9 m l s z G a u 7 m 4 W L d l e b F 4 s y 6 i O E 2 2 C 8 a K 2 k Y q 3 f 9 M 1 T 2 E 3 O h c o 7 z e T h b O 6 + o 9 I 5 1 W z j r W / 5 H l i M F o j R H l N V e l k 4 x V p M R j j t O i E X R p w R X i U j P E Z G S v E m O R p N n l Y g l 8 2 P f x G g S c 4 6 M c 4 7 D c S d Y F c 0 m 4 5 0 t m Q h G 5 2 / + 7 n H f h B s w + 7 9 L j j 6 R s e T p l 5 H m i Z Z t j J F m V R c w f U E s B A i 0 A F A A C A A g A g L R j X O u r O E u l A A A A 9 w A A A B I A A A A A A A A A A A A A A A A A A A A A A E N v b m Z p Z y 9 Q Y W N r Y W d l L n h t b F B L A Q I t A B Q A A g A I A I C 0 Y 1 w P y u m r p A A A A O k A A A A T A A A A A A A A A A A A A A A A A P E A A A B b Q 2 9 u d G V u d F 9 U e X B l c 1 0 u e G 1 s U E s B A i 0 A F A A C A A g A g L R j X K y R 6 Z / 0 A g A A 5 B Q A A B M A A A A A A A A A A A A A A A A A 4 g E A A E Z v c m 1 1 b G F z L 1 N l Y 3 R p b 2 4 x L m 1 Q S w U G A A A A A A M A A w D C A A A A I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m Q A A A A A A A C 8 Z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D a G V t a W N h b H M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F h N G V j Y z c t N W V i Z i 0 0 Y m Q 1 L W I 3 M W Q t M 2 Z j Y W Y 4 Z D l m Z G R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F j d G l 2 Z S B p b m d y Z W R p Z W 5 0 J n F 1 b 3 Q 7 L C Z x d W 9 0 O 1 V u a X Q m c X V v d D s s J n F 1 b 3 Q 7 Q X Z n I F B y a W N l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E 4 O j A w L j c 5 N j Y y M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Q 2 h l b W l j Y W x z M S 9 D a G F u Z 2 V k I F R 5 c G U u e 0 F j d G l 2 Z S B p b m d y Z W R p Z W 5 0 L D B 9 J n F 1 b 3 Q 7 L C Z x d W 9 0 O 1 N l Y 3 R p b 2 4 x L 3 F y e V 9 D a G V t a W N h b H M x L 0 N o Y W 5 n Z W Q g V H l w Z S 5 7 V W 5 p d C w x f S Z x d W 9 0 O y w m c X V v d D t T Z W N 0 a W 9 u M S 9 x c n l f Q 2 h l b W l j Y W x z M S 9 D a G F u Z 2 V k I F R 5 c G U u e 0 F 2 Z y B Q c m l j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Q 2 h l b W l j Y W x z M S 9 D a G F u Z 2 V k I F R 5 c G U u e 0 F j d G l 2 Z S B p b m d y Z W R p Z W 5 0 L D B 9 J n F 1 b 3 Q 7 L C Z x d W 9 0 O 1 N l Y 3 R p b 2 4 x L 3 F y e V 9 D a G V t a W N h b H M x L 0 N o Y W 5 n Z W Q g V H l w Z S 5 7 V W 5 p d C w x f S Z x d W 9 0 O y w m c X V v d D t T Z W N 0 a W 9 u M S 9 x c n l f Q 2 h l b W l j Y W x z M S 9 D a G F u Z 2 V k I F R 5 c G U u e 0 F 2 Z y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N o Z W 1 p Y 2 F s c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v c X J 5 X 0 N o Z W 1 p Y 2 F s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D a G V t a W N h b H M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Z l c n R p b G l 6 Z X I y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Z h M z F k M j A t Z m N m M y 0 0 M z A 1 L W E 4 N j k t Z G E 3 N m Q z M 2 U 5 O W J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E 4 O j A w L j g w N j Q y N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U y M C g y K S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D a G V t a W N h b H M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h j Y W I x Y j k t O W E 1 Z S 0 0 N j B i L T l l Y z I t Z W U 4 N G U 3 Y 2 N k Z D V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Q 2 h l b W l j Y W x z M T Q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Y 3 R p d m U g a W 5 n c m V k a W V u d C Z x d W 9 0 O y w m c X V v d D t V b m l 0 J n F 1 b 3 Q 7 L C Z x d W 9 0 O 0 F 2 Z y B Q c m l j Z S Z x d W 9 0 O 1 0 i I C 8 + P E V u d H J 5 I F R 5 c G U 9 I k Z p b G x D b 2 x 1 b W 5 U e X B l c y I g V m F s d W U 9 I n N C Z 1 l G I i A v P j x F b n R y e S B U e X B l P S J G a W x s T G F z d F V w Z G F 0 Z W Q i I F Z h b H V l P S J k M j A y N S 0 w N i 0 y N 1 Q x N T o z M D o 1 O C 4 y O T Y z N T E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0 N o Z W 1 p Y 2 F s c z E v Q 2 h h b m d l Z C B U e X B l L n t B Y 3 R p d m U g a W 5 n c m V k a W V u d C w w f S Z x d W 9 0 O y w m c X V v d D t T Z W N 0 a W 9 u M S 9 x c n l f Q 2 h l b W l j Y W x z M S 9 D a G F u Z 2 V k I F R 5 c G U u e 1 V u a X Q s M X 0 m c X V v d D s s J n F 1 b 3 Q 7 U 2 V j d G l v b j E v c X J 5 X 0 N o Z W 1 p Y 2 F s c z E v Q 2 h h b m d l Z C B U e X B l L n t B d m c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0 N o Z W 1 p Y 2 F s c z E v Q 2 h h b m d l Z C B U e X B l L n t B Y 3 R p d m U g a W 5 n c m V k a W V u d C w w f S Z x d W 9 0 O y w m c X V v d D t T Z W N 0 a W 9 u M S 9 x c n l f Q 2 h l b W l j Y W x z M S 9 D a G F u Z 2 V k I F R 5 c G U u e 1 V u a X Q s M X 0 m c X V v d D s s J n F 1 b 3 Q 7 U 2 V j d G l v b j E v c X J 5 X 0 N o Z W 1 p Y 2 F s c z E v Q 2 h h b m d l Z C B U e X B l L n t B d m c g U H J p Y 2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D a G V t a W N h b H M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D a G V t a W N h b H M x J T I w K D I p L 3 F y e V 9 D a G V t a W N h b H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M D F m Y W E 4 L W F h Y W M t N G E y Y S 0 4 M G M 2 L T M 0 N m N h N j F h O D Z j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0 Z l c n R p b G l 6 Z X I y N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M w O j U 4 L j M w M T k 3 N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N i N G J j Y j g t O T B l M S 0 0 N z U x L W I 0 Y T c t O W E z O T Y x O G M y N T F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F s Z V 9 Q c m l j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y b 3 A m c X V v d D s s J n F 1 b 3 Q 7 V W 5 p d C Z x d W 9 0 O y w m c X V v d D t S Z X R h a W w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z A 6 N T g u M z I x M j A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Y W x l X 1 B y a W N l L 0 N o Y W 5 n Z W Q g V H l w Z S 5 7 Q 3 J v c C w w f S Z x d W 9 0 O y w m c X V v d D t T Z W N 0 a W 9 u M S 9 x c n l f U 2 F s Z V 9 Q c m l j Z S 9 D a G F u Z 2 V k I F R 5 c G U u e 1 V u a X Q s M X 0 m c X V v d D s s J n F 1 b 3 Q 7 U 2 V j d G l v b j E v c X J 5 X 1 N h b G V f U H J p Y 2 U v Q 2 h h b m d l Z C B U e X B l L n t S Z X R h a W w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h b G V f U H J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v c X J 5 X 1 N h b G V f U H J p Y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G V j Y 2 V h M i 0 2 O W V j L T R m N 2 M t O T c 0 N C 0 4 Z W Y 4 O T k 5 Z j Y 0 M G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P d G h l c j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n B 1 d H M m c X V v d D s s J n F 1 b 3 Q 7 V W 5 p d C Z x d W 9 0 O y w m c X V v d D t D b 3 N 0 I H B l c i B 1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M w O j U 4 L j M w N j Y x N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T 3 R o Z X I z L 0 N o Y W 5 n Z W Q g V H l w Z S 5 7 S W 5 w d X R z L D B 9 J n F 1 b 3 Q 7 L C Z x d W 9 0 O 1 N l Y 3 R p b 2 4 x L 3 F y e V 9 P d G h l c j M v Q 2 h h b m d l Z C B U e X B l L n t V b m l 0 L D F 9 J n F 1 b 3 Q 7 L C Z x d W 9 0 O 1 N l Y 3 R p b 2 4 x L 3 F y e V 9 P d G h l c j M v Q 2 h h b m d l Z C B U e X B l L n t D b 3 N 0 I H B l c i B 1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P d G h l c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y 9 x c n l f T 3 R o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j Z j k 3 O T A 4 L T N j M m M t N G V j Z C 1 h M D M 2 L W E 3 N T F m Z W Y 4 M 2 F j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v d 2 V k X 0 V x d W l w b W V u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E N v b H V t b l R 5 c G V z I i B W Y W x 1 Z T 0 i c 0 J n T U R B d 1 V G Q l F V R k J R V U Z C U V V G I i A v P j x F b n R y e S B U e X B l P S J G a W x s T G F z d F V w Z G F 0 Z W Q i I F Z h b H V l P S J k M j A y N S 0 w N i 0 y N 1 Q x N T o z M D o 1 O C 4 z N T g y N j A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z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G 9 3 Z W R f R X F 1 a X B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c X J 5 X 1 R v d 2 V k X 0 V x d W l w b W V u d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j Y W Q 3 M G Q 5 L W J j Y W E t N D U 4 M y 1 h N W J h L T l k O W J j O G J k Z j g z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y Y W N 0 b 3 J z X 0 h h c n Z l c 3 R l c n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T G F i b 3 I g I C g k L 2 h y K S Z x d W 9 0 O y w m c X V v d D t G d W V s I C g k L 2 h y K S Z x d W 9 0 O y w m c X V v d D t S X H U w M D I 2 T S A o J C 9 o c i k m c X V v d D s s J n F 1 b 3 Q 7 V G 9 0 Y W w g I E R p c m V j d C A o J C 9 o c i k m c X V v d D s s J n F 1 b 3 Q 7 R m l 4 Z W Q g K C Q v a H I p J n F 1 b 3 Q 7 L C Z x d W 9 0 O 1 R v d G F s I E N v c 3 Q g K C Q v a H I p J n F 1 b 3 Q 7 X S I g L z 4 8 R W 5 0 c n k g V H l w Z T 0 i R m l s b E N v b H V t b l R 5 c G V z I i B W Y W x 1 Z T 0 i c 0 J n T U R B d 1 V G Q l F V R k J R V T 0 i I C 8 + P E V u d H J 5 I F R 5 c G U 9 I k Z p b G x M Y X N 0 V X B k Y X R l Z C I g V m F s d W U 9 I m Q y M D I 1 L T A 2 L T I 3 V D E 1 O j M w O j U 4 L j M 2 M j I z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c m F j d G 9 y c 1 9 I Y X J 2 Z X N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L 3 F y e V 9 U c m F j d G 9 y c 1 9 I Y X J 2 Z X N 0 Z X J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Z i Z T c z M C 0 5 Y j J l L T Q w M W U t O D F h Y S 1 m Y W U 4 M z g 4 M z U 3 O D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T Z W x m X 3 B y b 3 B l b G x l Z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J n F 1 b 3 Q 7 L C Z x d W 9 0 O 1 B 1 c m N o Y X N l I F B y a W N l I C g k K S Z x d W 9 0 O y w m c X V v d D t B b m 5 1 Y W w g V X N l I C h o c n M p J n F 1 b 3 Q 7 L C Z x d W 9 0 O 1 V z Z W Z 1 b C B M a W Z l I C h 5 Z W F y K S Z x d W 9 0 O y w m c X V v d D t G d W V s I F V z Z S A o Z 2 F s L 2 h y K S Z x d W 9 0 O y w m c X V v d D t Q Z X J m I F J h d G U g K G h y L 2 F j c m U p J n F 1 b 3 Q 7 L C Z x d W 9 0 O 0 x h Y m 9 y I C A o J C 9 h Y 3 J l K S Z x d W 9 0 O y w m c X V v d D t G d W V s I C g k L 2 F j c m U p J n F 1 b 3 Q 7 L C Z x d W 9 0 O 1 J c d T A w M j Z N I C g k L 2 F j c m U p J n F 1 b 3 Q 7 L C Z x d W 9 0 O 1 R v d G F s I C B E a X J l Y 3 Q g K C Q v Y W N y Z S k m c X V v d D s s J n F 1 b 3 Q 7 R m l 4 Z W Q g K C Q v Y W N y Z S k m c X V v d D s s J n F 1 b 3 Q 7 V G 9 0 Y W w g Q 2 9 z d C A o J C 9 h Y 3 J l K S Z x d W 9 0 O 1 0 i I C 8 + P E V u d H J 5 I F R 5 c G U 9 I k Z p b G x D b 2 x 1 b W 5 U e X B l c y I g V m F s d W U 9 I n N C Z 0 1 E Q X d V R k J R V U Z C U V V G I i A v P j x F b n R y e S B U e X B l P S J G a W x s T G F z d F V w Z G F 0 Z W Q i I F Z h b H V l P S J k M j A y N S 0 w N i 0 y N 1 Q x N T o z M D o 1 O C 4 z N D I 3 M j M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Z W x m X 3 B y b 3 B l b G x l Z C 9 D a G F u Z 2 V k I F R 5 c G U u e 0 l 0 Z W 0 g T m F t Z S 9 T a X p l L D B 9 J n F 1 b 3 Q 7 L C Z x d W 9 0 O 1 N l Y 3 R p b 2 4 x L 3 F y e V 9 T Z W x m X 3 B y b 3 B l b G x l Z C 9 D a G F u Z 2 V k I F R 5 c G U u e 1 B 1 c m N o Y X N l I F B y a W N l I C g k K S w x f S Z x d W 9 0 O y w m c X V v d D t T Z W N 0 a W 9 u M S 9 x c n l f U 2 V s Z l 9 w c m 9 w Z W x s Z W Q v Q 2 h h b m d l Z C B U e X B l L n t B b m 5 1 Y W w g V X N l I C h o c n M p L D J 9 J n F 1 b 3 Q 7 L C Z x d W 9 0 O 1 N l Y 3 R p b 2 4 x L 3 F y e V 9 T Z W x m X 3 B y b 3 B l b G x l Z C 9 D a G F u Z 2 V k I F R 5 c G U u e 1 V z Z W Z 1 b C B M a W Z l I C h 5 Z W F y K S w z f S Z x d W 9 0 O y w m c X V v d D t T Z W N 0 a W 9 u M S 9 x c n l f U 2 V s Z l 9 w c m 9 w Z W x s Z W Q v Q 2 h h b m d l Z C B U e X B l L n t G d W V s I F V z Z S A o Z 2 F s L 2 h y K S w 0 f S Z x d W 9 0 O y w m c X V v d D t T Z W N 0 a W 9 u M S 9 x c n l f U 2 V s Z l 9 w c m 9 w Z W x s Z W Q v Q 2 h h b m d l Z C B U e X B l L n t Q Z X J m I F J h d G U g K G h y L 2 F j c m U p L D V 9 J n F 1 b 3 Q 7 L C Z x d W 9 0 O 1 N l Y 3 R p b 2 4 x L 3 F y e V 9 T Z W x m X 3 B y b 3 B l b G x l Z C 9 D a G F u Z 2 V k I F R 5 c G U u e 0 x h Y m 9 y I C A o J C 9 h Y 3 J l K S w 2 f S Z x d W 9 0 O y w m c X V v d D t T Z W N 0 a W 9 u M S 9 x c n l f U 2 V s Z l 9 w c m 9 w Z W x s Z W Q v Q 2 h h b m d l Z C B U e X B l L n t G d W V s I C g k L 2 F j c m U p L D d 9 J n F 1 b 3 Q 7 L C Z x d W 9 0 O 1 N l Y 3 R p b 2 4 x L 3 F y e V 9 T Z W x m X 3 B y b 3 B l b G x l Z C 9 D a G F u Z 2 V k I F R 5 c G U u e 1 J c d T A w M j Z N I C g k L 2 F j c m U p L D h 9 J n F 1 b 3 Q 7 L C Z x d W 9 0 O 1 N l Y 3 R p b 2 4 x L 3 F y e V 9 T Z W x m X 3 B y b 3 B l b G x l Z C 9 D a G F u Z 2 V k I F R 5 c G U u e 1 R v d G F s I C B E a X J l Y 3 Q g K C Q v Y W N y Z S k s O X 0 m c X V v d D s s J n F 1 b 3 Q 7 U 2 V j d G l v b j E v c X J 5 X 1 N l b G Z f c H J v c G V s b G V k L 0 N o Y W 5 n Z W Q g V H l w Z S 5 7 R m l 4 Z W Q g K C Q v Y W N y Z S k s M T B 9 J n F 1 b 3 Q 7 L C Z x d W 9 0 O 1 N l Y 3 R p b 2 4 x L 3 F y e V 9 T Z W x m X 3 B y b 3 B l b G x l Z C 9 D a G F u Z 2 V k I F R 5 c G U u e 1 R v d G F s I E N v c 3 Q g K C Q v Y W N y Z S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l b G Z f c H J v c G V s b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9 x c n l f U 2 V s Z l 9 w c m 9 w Z W x s Z W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z h e 8 + B k k a S / W v 3 Y T t g g A A A A A A C A A A A A A A Q Z g A A A A E A A C A A A A D r j 0 c 1 o P 8 a j u d c S E r 5 C u o d f d l P N w 0 E Z x 2 l d p u b + b 0 k F Q A A A A A O g A A A A A I A A C A A A A A C q W O 2 F Y k E S i 4 w K e j k w x j 9 g q / d y A M v o R r G b b 0 6 a S O M Q 1 A A A A D u S J d Y q Q l e P d d 0 k a 5 V U e O u H k B f v A j X 7 0 o w M s o R 0 Y M W K 8 w r 0 g K I G Y l E C 6 O / t v j y V d v j w F 8 0 T t a D E c N H N i m 7 4 l z B I z h T F t z P J B I 8 T f 6 j a G 6 P P k A A A A A B Y e k L Z l 4 s s Q 3 r h Q F 2 R N H p o p o G U w y N g 3 j J K H p g S P U 3 / b z / G h m o / v l T Q F s r F H I B c V T c + 4 U u 1 p 9 t N q v b O R z Z r f Z R < / D a t a M a s h u p > 
</file>

<file path=customXml/itemProps1.xml><?xml version="1.0" encoding="utf-8"?>
<ds:datastoreItem xmlns:ds="http://schemas.openxmlformats.org/officeDocument/2006/customXml" ds:itemID="{A3C8C338-F754-423B-B836-4FF2E7746D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Front Page</vt:lpstr>
      <vt:lpstr>Sweet Corn</vt:lpstr>
      <vt:lpstr>qry_Chemicals1</vt:lpstr>
      <vt:lpstr>qry_Fertilizer2</vt:lpstr>
      <vt:lpstr>qry_Sale_Price</vt:lpstr>
      <vt:lpstr>qry_Other_3</vt:lpstr>
      <vt:lpstr>qry_Towed_Equipment</vt:lpstr>
      <vt:lpstr>qry_Tractors_Harvesters</vt:lpstr>
      <vt:lpstr>qry_Self_Propelled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dcterms:created xsi:type="dcterms:W3CDTF">2015-06-05T18:17:20Z</dcterms:created>
  <dcterms:modified xsi:type="dcterms:W3CDTF">2026-04-29T20:16:05Z</dcterms:modified>
</cp:coreProperties>
</file>