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Volumes/Extcomm/library/Pubs-Products/ANR/ANR-2852 Entrprise Budgets/Grazing Budgets 2023_082523/"/>
    </mc:Choice>
  </mc:AlternateContent>
  <xr:revisionPtr revIDLastSave="0" documentId="13_ncr:1_{AAD69BF8-EAA5-0849-A1E5-5BB17E07A770}" xr6:coauthVersionLast="47" xr6:coauthVersionMax="47" xr10:uidLastSave="{00000000-0000-0000-0000-000000000000}"/>
  <bookViews>
    <workbookView xWindow="18060" yWindow="1840" windowWidth="33120" windowHeight="25260" xr2:uid="{00000000-000D-0000-FFFF-FFFF00000000}"/>
  </bookViews>
  <sheets>
    <sheet name="VOG calc feeders" sheetId="1" r:id="rId1"/>
  </sheets>
  <externalReferences>
    <externalReference r:id="rId2"/>
    <externalReference r:id="rId3"/>
    <externalReference r:id="rId4"/>
    <externalReference r:id="rId5"/>
  </externalReferences>
  <definedNames>
    <definedName name="\AUTOEXEC" localSheetId="0">#REF!</definedName>
    <definedName name="\AUTOEXEC">'[1]Grz w suppl 2017'!$M$1</definedName>
    <definedName name="\autoexeci">[2]FesEst02!$K$1</definedName>
    <definedName name="\l" localSheetId="0">#REF!</definedName>
    <definedName name="\l">'[1]Grz w suppl 2017'!$M$33</definedName>
    <definedName name="\p" localSheetId="0">#REF!</definedName>
    <definedName name="\p">'[1]Grz w suppl 2017'!$M$3</definedName>
    <definedName name="ANCHOR" localSheetId="0">#REF!</definedName>
    <definedName name="ANCHOR">#REF!</definedName>
    <definedName name="BTABLE" localSheetId="0">#REF!</definedName>
    <definedName name="BTABLE">'[1]Grz w suppl 2017'!$A$18:$G$94</definedName>
    <definedName name="BTABLE1" localSheetId="0">#REF!</definedName>
    <definedName name="BTABLE1">'[1]Grz w suppl 2017'!$A$18:$H$94</definedName>
    <definedName name="CHEMICAL" localSheetId="0">#REF!</definedName>
    <definedName name="CHEMICAL">#REF!</definedName>
    <definedName name="ETABLE">#REF!</definedName>
    <definedName name="FOOT" localSheetId="0">#REF!</definedName>
    <definedName name="FOOT">'[1]Grz w suppl 2017'!$M$16:$V$19</definedName>
    <definedName name="FOOT1" localSheetId="0">#REF!</definedName>
    <definedName name="FOOT1">'[1]Grz w suppl 2017'!$M$26:$V$31</definedName>
    <definedName name="FOOT2">'[1]Grz w suppl 2017'!$A$93:$H$94</definedName>
    <definedName name="FOOTJC" localSheetId="0">#REF!</definedName>
    <definedName name="FOOTJC">#REF!</definedName>
    <definedName name="HEAD" localSheetId="0">#REF!</definedName>
    <definedName name="HEAD">#REF!</definedName>
    <definedName name="HELP" localSheetId="0">#REF!</definedName>
    <definedName name="HELP">'[1]Grz w suppl 2017'!$A$1:$G$17</definedName>
    <definedName name="HERB" localSheetId="0">#REF!</definedName>
    <definedName name="HERB">#REF!</definedName>
    <definedName name="INFO">#REF!</definedName>
    <definedName name="INSECT" localSheetId="0">#REF!</definedName>
    <definedName name="INSECT">#REF!</definedName>
    <definedName name="INVEST" localSheetId="0">#REF!</definedName>
    <definedName name="INVEST">'[1]Grz w suppl 2017'!$A$99:$L$170</definedName>
    <definedName name="JWFOOT">#REF!</definedName>
    <definedName name="JWFOOT1">#REF!</definedName>
    <definedName name="JWHELP">#REF!</definedName>
    <definedName name="JWMTABLE">#REF!</definedName>
    <definedName name="JWTABLE">#REF!</definedName>
    <definedName name="JWTABLE1">#REF!</definedName>
    <definedName name="JWTRAC">#REF!</definedName>
    <definedName name="LASERP">'[1]Grz w suppl 2017'!$L$33:$M$35</definedName>
    <definedName name="MTABLE" localSheetId="0">#REF!</definedName>
    <definedName name="MTABLE">#REF!</definedName>
    <definedName name="_xlnm.Print_Area" localSheetId="0">'VOG calc feeders'!$B$1:$R$30</definedName>
    <definedName name="REF" localSheetId="0">#REF!</definedName>
    <definedName name="REF">#REF!</definedName>
    <definedName name="rename" localSheetId="0">[3]FesEstab10!#REF!</definedName>
    <definedName name="rename">[4]FesEstab09!#REF!</definedName>
    <definedName name="STABLE" localSheetId="0">#REF!</definedName>
    <definedName name="STABLE">#REF!</definedName>
    <definedName name="TRAC" localSheetId="0">#REF!</definedName>
    <definedName name="TRAC">#REF!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K14" i="1"/>
  <c r="B12" i="1"/>
  <c r="M12" i="1" s="1"/>
  <c r="Q10" i="1"/>
  <c r="O10" i="1"/>
  <c r="M10" i="1"/>
  <c r="K18" i="1" s="1"/>
  <c r="Q12" i="1"/>
  <c r="I14" i="1"/>
  <c r="D37" i="1" s="1"/>
  <c r="J28" i="1"/>
  <c r="J34" i="1"/>
  <c r="Q14" i="1" l="1"/>
  <c r="K21" i="1"/>
  <c r="K27" i="1" s="1"/>
  <c r="K24" i="1"/>
  <c r="I18" i="1"/>
  <c r="M14" i="1"/>
  <c r="J22" i="1"/>
  <c r="O12" i="1"/>
  <c r="O14" i="1" s="1"/>
  <c r="J25" i="1" s="1"/>
  <c r="I21" i="1" l="1"/>
  <c r="M18" i="1"/>
  <c r="M24" i="1"/>
  <c r="M21" i="1" l="1"/>
  <c r="I27" i="1"/>
  <c r="M27" i="1" s="1"/>
</calcChain>
</file>

<file path=xl/sharedStrings.xml><?xml version="1.0" encoding="utf-8"?>
<sst xmlns="http://schemas.openxmlformats.org/spreadsheetml/2006/main" count="51" uniqueCount="40">
  <si>
    <t>Market</t>
  </si>
  <si>
    <t>Total</t>
  </si>
  <si>
    <t>Dollars</t>
  </si>
  <si>
    <t>Head</t>
  </si>
  <si>
    <t>Weight</t>
  </si>
  <si>
    <t>Price</t>
  </si>
  <si>
    <t>Pounds</t>
  </si>
  <si>
    <t>/Head</t>
  </si>
  <si>
    <t>Lbs./Hd.</t>
  </si>
  <si>
    <t>$/Lb.</t>
  </si>
  <si>
    <t>$</t>
  </si>
  <si>
    <t>Lbs.</t>
  </si>
  <si>
    <t>$/Hd.</t>
  </si>
  <si>
    <t>Feeder Calf Weight</t>
  </si>
  <si>
    <t>Feeder Cattle Weight</t>
  </si>
  <si>
    <t>Difference</t>
  </si>
  <si>
    <t>Value of Gain</t>
  </si>
  <si>
    <t>-</t>
  </si>
  <si>
    <t>Total $</t>
  </si>
  <si>
    <t xml:space="preserve">Value of Gain/Hd. </t>
  </si>
  <si>
    <t>=</t>
  </si>
  <si>
    <t>/Hd.</t>
  </si>
  <si>
    <t>Value of Gain/Lb.</t>
  </si>
  <si>
    <t>/Lb.</t>
  </si>
  <si>
    <t>Value of Gain/Acre</t>
  </si>
  <si>
    <t>/Acre</t>
  </si>
  <si>
    <t xml:space="preserve">*The value of gain is usually not the sale price of the animal being sold.  </t>
  </si>
  <si>
    <t>**The exception is when the purchase price = the sale price.</t>
  </si>
  <si>
    <t>Grass acres</t>
  </si>
  <si>
    <t xml:space="preserve">Stocking Rate </t>
  </si>
  <si>
    <t>Head/Acre</t>
  </si>
  <si>
    <t>Death loss percent</t>
  </si>
  <si>
    <t>Days</t>
  </si>
  <si>
    <t>Est. Required ADG to achieve target sale weight.</t>
  </si>
  <si>
    <t>The Alabama Cooperative Extension System (Alabama A&amp;M University and Auburn University) </t>
  </si>
  <si>
    <t>is an equal opportunity educator, provider, and employer. Trade and brand names are given for </t>
  </si>
  <si>
    <t>information purposes only. No guarantee, endorsement, or discrimination among comparable </t>
  </si>
  <si>
    <t>products is intended or implied by the Alabama Cooperative Extension System. </t>
  </si>
  <si>
    <t>© 2023 by the Alabama Cooperative Extension System. All rights reserved.</t>
  </si>
  <si>
    <t>Value of Gain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</si>
</sst>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_)"/>
    <numFmt numFmtId="165" formatCode="0.0%"/>
    <numFmt numFmtId="166" formatCode="&quot;$&quot;#,##0.00"/>
    <numFmt numFmtId="167" formatCode="&quot;$&quot;#,##0"/>
    <numFmt numFmtId="168" formatCode="&quot;$&quot;#,##0.0000"/>
    <numFmt numFmtId="169" formatCode="0_)"/>
    <numFmt numFmtId="170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b/>
      <sz val="24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4"/>
      <name val="Arial"/>
      <family val="2"/>
    </font>
    <font>
      <b/>
      <sz val="18"/>
      <color indexed="12"/>
      <name val="Arial"/>
      <family val="2"/>
    </font>
    <font>
      <b/>
      <sz val="22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b/>
      <sz val="18"/>
      <color rgb="FF0070C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u/>
      <sz val="24"/>
      <name val="Arial"/>
      <family val="2"/>
    </font>
    <font>
      <b/>
      <sz val="36"/>
      <name val="Arial"/>
      <family val="2"/>
    </font>
    <font>
      <b/>
      <sz val="20"/>
      <color rgb="FF00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/>
    <xf numFmtId="164" fontId="2" fillId="0" borderId="0"/>
    <xf numFmtId="164" fontId="2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/>
    <xf numFmtId="164" fontId="3" fillId="0" borderId="0" xfId="2" applyFont="1"/>
    <xf numFmtId="164" fontId="3" fillId="0" borderId="1" xfId="2" applyFont="1" applyBorder="1"/>
    <xf numFmtId="164" fontId="3" fillId="0" borderId="2" xfId="2" applyFont="1" applyBorder="1"/>
    <xf numFmtId="164" fontId="6" fillId="0" borderId="2" xfId="2" applyFont="1" applyBorder="1"/>
    <xf numFmtId="2" fontId="7" fillId="0" borderId="3" xfId="2" applyNumberFormat="1" applyFont="1" applyBorder="1"/>
    <xf numFmtId="164" fontId="6" fillId="0" borderId="0" xfId="2" applyFont="1"/>
    <xf numFmtId="164" fontId="6" fillId="0" borderId="1" xfId="2" applyFont="1" applyBorder="1"/>
    <xf numFmtId="2" fontId="6" fillId="0" borderId="2" xfId="2" applyNumberFormat="1" applyFont="1" applyBorder="1"/>
    <xf numFmtId="164" fontId="9" fillId="0" borderId="3" xfId="2" applyFont="1" applyBorder="1"/>
    <xf numFmtId="164" fontId="10" fillId="3" borderId="0" xfId="2" applyFont="1" applyFill="1" applyAlignment="1">
      <alignment wrapText="1"/>
    </xf>
    <xf numFmtId="164" fontId="10" fillId="3" borderId="0" xfId="2" applyFont="1" applyFill="1"/>
    <xf numFmtId="164" fontId="10" fillId="0" borderId="0" xfId="2" applyFont="1" applyAlignment="1">
      <alignment wrapText="1"/>
    </xf>
    <xf numFmtId="164" fontId="3" fillId="0" borderId="0" xfId="2" quotePrefix="1" applyFont="1"/>
    <xf numFmtId="166" fontId="3" fillId="0" borderId="0" xfId="2" applyNumberFormat="1" applyFont="1"/>
    <xf numFmtId="164" fontId="3" fillId="0" borderId="0" xfId="2" quotePrefix="1" applyFont="1" applyAlignment="1">
      <alignment horizontal="center"/>
    </xf>
    <xf numFmtId="167" fontId="3" fillId="0" borderId="0" xfId="2" applyNumberFormat="1" applyFont="1"/>
    <xf numFmtId="167" fontId="3" fillId="0" borderId="0" xfId="2" quotePrefix="1" applyNumberFormat="1" applyFont="1"/>
    <xf numFmtId="164" fontId="11" fillId="0" borderId="0" xfId="2" quotePrefix="1" applyFont="1"/>
    <xf numFmtId="164" fontId="11" fillId="0" borderId="0" xfId="2" applyFont="1"/>
    <xf numFmtId="3" fontId="3" fillId="0" borderId="0" xfId="2" quotePrefix="1" applyNumberFormat="1" applyFont="1" applyAlignment="1">
      <alignment horizontal="center"/>
    </xf>
    <xf numFmtId="167" fontId="3" fillId="0" borderId="4" xfId="2" applyNumberFormat="1" applyFont="1" applyBorder="1"/>
    <xf numFmtId="164" fontId="3" fillId="0" borderId="4" xfId="2" quotePrefix="1" applyFont="1" applyBorder="1" applyAlignment="1">
      <alignment horizontal="center"/>
    </xf>
    <xf numFmtId="167" fontId="3" fillId="0" borderId="4" xfId="2" quotePrefix="1" applyNumberFormat="1" applyFont="1" applyBorder="1"/>
    <xf numFmtId="164" fontId="3" fillId="0" borderId="0" xfId="2" applyFont="1" applyAlignment="1">
      <alignment horizontal="center"/>
    </xf>
    <xf numFmtId="1" fontId="3" fillId="0" borderId="0" xfId="2" quotePrefix="1" applyNumberFormat="1" applyFont="1" applyAlignment="1">
      <alignment horizontal="center"/>
    </xf>
    <xf numFmtId="164" fontId="12" fillId="4" borderId="0" xfId="2" applyFont="1" applyFill="1"/>
    <xf numFmtId="167" fontId="6" fillId="0" borderId="0" xfId="2" applyNumberFormat="1" applyFont="1"/>
    <xf numFmtId="167" fontId="6" fillId="0" borderId="0" xfId="2" applyNumberFormat="1" applyFont="1" applyAlignment="1">
      <alignment horizontal="center"/>
    </xf>
    <xf numFmtId="3" fontId="6" fillId="0" borderId="0" xfId="2" applyNumberFormat="1" applyFont="1"/>
    <xf numFmtId="168" fontId="6" fillId="0" borderId="0" xfId="2" applyNumberFormat="1" applyFont="1" applyAlignment="1">
      <alignment horizontal="center"/>
    </xf>
    <xf numFmtId="164" fontId="6" fillId="0" borderId="0" xfId="2" applyFont="1" applyAlignment="1">
      <alignment horizontal="center"/>
    </xf>
    <xf numFmtId="169" fontId="6" fillId="0" borderId="0" xfId="2" applyNumberFormat="1" applyFont="1" applyAlignment="1">
      <alignment horizontal="center"/>
    </xf>
    <xf numFmtId="164" fontId="13" fillId="0" borderId="0" xfId="2" applyFont="1"/>
    <xf numFmtId="166" fontId="6" fillId="0" borderId="0" xfId="2" applyNumberFormat="1" applyFont="1" applyAlignment="1">
      <alignment horizontal="center"/>
    </xf>
    <xf numFmtId="169" fontId="6" fillId="0" borderId="0" xfId="2" applyNumberFormat="1" applyFont="1"/>
    <xf numFmtId="170" fontId="6" fillId="0" borderId="0" xfId="5" applyNumberFormat="1" applyFont="1"/>
    <xf numFmtId="168" fontId="10" fillId="0" borderId="0" xfId="2" applyNumberFormat="1" applyFont="1" applyAlignment="1">
      <alignment horizontal="center"/>
    </xf>
    <xf numFmtId="164" fontId="10" fillId="0" borderId="0" xfId="2" applyFont="1" applyAlignment="1">
      <alignment horizontal="center"/>
    </xf>
    <xf numFmtId="169" fontId="10" fillId="0" borderId="0" xfId="2" applyNumberFormat="1" applyFont="1" applyAlignment="1">
      <alignment horizontal="center"/>
    </xf>
    <xf numFmtId="169" fontId="15" fillId="0" borderId="0" xfId="2" applyNumberFormat="1" applyFont="1" applyAlignment="1">
      <alignment horizontal="center"/>
    </xf>
    <xf numFmtId="164" fontId="9" fillId="0" borderId="0" xfId="2" applyFont="1" applyAlignment="1">
      <alignment horizontal="center"/>
    </xf>
    <xf numFmtId="164" fontId="9" fillId="0" borderId="0" xfId="2" quotePrefix="1" applyFont="1" applyAlignment="1">
      <alignment horizontal="center"/>
    </xf>
    <xf numFmtId="164" fontId="3" fillId="0" borderId="4" xfId="2" applyFont="1" applyBorder="1" applyAlignment="1">
      <alignment horizontal="center"/>
    </xf>
    <xf numFmtId="164" fontId="3" fillId="0" borderId="4" xfId="2" applyFont="1" applyBorder="1"/>
    <xf numFmtId="164" fontId="3" fillId="0" borderId="5" xfId="2" applyFont="1" applyBorder="1" applyAlignment="1">
      <alignment horizontal="center"/>
    </xf>
    <xf numFmtId="164" fontId="3" fillId="0" borderId="5" xfId="2" applyFont="1" applyBorder="1"/>
    <xf numFmtId="164" fontId="16" fillId="0" borderId="0" xfId="2" applyFont="1"/>
    <xf numFmtId="164" fontId="16" fillId="0" borderId="5" xfId="2" applyFont="1" applyBorder="1"/>
    <xf numFmtId="164" fontId="17" fillId="0" borderId="5" xfId="2" applyFont="1" applyBorder="1" applyAlignment="1">
      <alignment horizontal="center"/>
    </xf>
    <xf numFmtId="164" fontId="18" fillId="0" borderId="5" xfId="2" applyFont="1" applyBorder="1"/>
    <xf numFmtId="164" fontId="3" fillId="0" borderId="0" xfId="2" applyFont="1" applyProtection="1">
      <protection locked="0"/>
    </xf>
    <xf numFmtId="169" fontId="15" fillId="0" borderId="0" xfId="2" applyNumberFormat="1" applyFont="1" applyAlignment="1" applyProtection="1">
      <alignment horizontal="center"/>
      <protection locked="0"/>
    </xf>
    <xf numFmtId="169" fontId="14" fillId="0" borderId="0" xfId="2" applyNumberFormat="1" applyFont="1" applyAlignment="1" applyProtection="1">
      <alignment horizontal="center"/>
      <protection locked="0"/>
    </xf>
    <xf numFmtId="169" fontId="10" fillId="0" borderId="0" xfId="2" applyNumberFormat="1" applyFont="1" applyAlignment="1" applyProtection="1">
      <alignment horizontal="center"/>
      <protection locked="0"/>
    </xf>
    <xf numFmtId="168" fontId="10" fillId="0" borderId="0" xfId="2" applyNumberFormat="1" applyFont="1" applyAlignment="1" applyProtection="1">
      <alignment horizontal="center"/>
      <protection locked="0"/>
    </xf>
    <xf numFmtId="164" fontId="8" fillId="0" borderId="0" xfId="2" applyFont="1" applyProtection="1">
      <protection locked="0"/>
    </xf>
    <xf numFmtId="165" fontId="8" fillId="0" borderId="0" xfId="2" applyNumberFormat="1" applyFont="1" applyProtection="1">
      <protection locked="0"/>
    </xf>
    <xf numFmtId="164" fontId="19" fillId="0" borderId="0" xfId="2" applyFont="1" applyAlignment="1">
      <alignment horizontal="center"/>
    </xf>
    <xf numFmtId="164" fontId="19" fillId="0" borderId="0" xfId="2" applyFont="1"/>
    <xf numFmtId="164" fontId="13" fillId="2" borderId="0" xfId="3" applyFont="1" applyFill="1" applyAlignment="1" applyProtection="1">
      <alignment horizontal="left"/>
      <protection locked="0"/>
    </xf>
    <xf numFmtId="164" fontId="5" fillId="2" borderId="0" xfId="3" applyFont="1" applyFill="1"/>
    <xf numFmtId="164" fontId="4" fillId="0" borderId="0" xfId="2" applyFont="1"/>
    <xf numFmtId="164" fontId="13" fillId="2" borderId="0" xfId="4" applyFont="1" applyFill="1" applyAlignment="1" applyProtection="1">
      <alignment horizontal="left"/>
      <protection locked="0"/>
    </xf>
    <xf numFmtId="0" fontId="20" fillId="0" borderId="0" xfId="0" applyFont="1"/>
  </cellXfs>
  <cellStyles count="6">
    <cellStyle name="Comma 4" xfId="5" xr:uid="{00000000-0005-0000-0000-000000000000}"/>
    <cellStyle name="Normal" xfId="0" builtinId="0"/>
    <cellStyle name="Normal 2" xfId="1" xr:uid="{00000000-0005-0000-0000-000002000000}"/>
    <cellStyle name="Normal 2 2 2" xfId="2" xr:uid="{00000000-0005-0000-0000-000003000000}"/>
    <cellStyle name="Normal_FLSTKGZL2000-2001" xfId="3" xr:uid="{00000000-0005-0000-0000-000004000000}"/>
    <cellStyle name="Normal_FLSTKGZMFESCUE2000blackbelt111300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938067</xdr:colOff>
      <xdr:row>0</xdr:row>
      <xdr:rowOff>44747</xdr:rowOff>
    </xdr:from>
    <xdr:ext cx="3514804" cy="129741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6931" y="44747"/>
          <a:ext cx="3514804" cy="129741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igermailauburn-my.sharepoint.com/personal/kellewi_auburn_edu/Documents/Desktop/Budgets/Stocker%20Budgets/Stockers%20on%20Winter%20Annuals%20with%20Supplemental%20Fe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g.auburn.edu/Documents%20and%20Settings/User/My%20Documents/Davis,%20MA/Buds2002/FalForage02/fal%20forage%202002-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igermailauburn-my.sharepoint.com/AmaxXP/BUDGETS/2014/Livestock/Fall%20Forage%20Budget%202010-2011%20%2008%2003%2010%20%20%20V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igermailauburn-my.sharepoint.com/Documents%20and%20Settings/prevajw/Desktop/Fall%20Forage%20Budget%202009-2010%20%2007%2029%2009%20%20%20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z w suppl 2017"/>
    </sheetNames>
    <sheetDataSet>
      <sheetData sheetId="0">
        <row r="14">
          <cell r="A14" t="str">
            <v xml:space="preserve"> STOCKERS  ON  WINTER  ANNUALS  &amp;  SUPPLEMENTAL FEED  BUDGET</v>
          </cell>
        </row>
        <row r="17">
          <cell r="B17" t="str">
            <v>NOTE: Changes can be made ONLY in the  HIGHLIGHTED cells.</v>
          </cell>
        </row>
        <row r="18">
          <cell r="A18">
            <v>60</v>
          </cell>
          <cell r="B18" t="str">
            <v xml:space="preserve"> HEAD: STOCKER-STEER BUDGET (WINTER GRAZING WITH SUPPLEMENTAL RATION);</v>
          </cell>
        </row>
        <row r="19">
          <cell r="B19" t="str">
            <v xml:space="preserve">  ESTIMATED COSTS AND RETURNS; USING RECOMMENDED MANAGEMENT PRACTICES;</v>
          </cell>
        </row>
        <row r="20">
          <cell r="A20">
            <v>400</v>
          </cell>
          <cell r="B20" t="str">
            <v xml:space="preserve"> LBS. BEG. WT.;</v>
          </cell>
        </row>
        <row r="21">
          <cell r="A21">
            <v>2.6</v>
          </cell>
          <cell r="B21" t="str">
            <v xml:space="preserve"> LBS. ADG;</v>
          </cell>
          <cell r="C21">
            <v>2</v>
          </cell>
          <cell r="D21" t="str">
            <v xml:space="preserve"> % DEATH LOSS;</v>
          </cell>
          <cell r="G21" t="str">
            <v>MAY</v>
          </cell>
          <cell r="H21" t="str">
            <v>FUTURES CONTRACT PRICE</v>
          </cell>
        </row>
        <row r="22">
          <cell r="A22">
            <v>800</v>
          </cell>
          <cell r="B22" t="str">
            <v xml:space="preserve"> LBS. STOCKED/AC;</v>
          </cell>
          <cell r="C22">
            <v>200</v>
          </cell>
          <cell r="D22" t="str">
            <v xml:space="preserve"> TOTAL DAYS IN STOCKER PROGRAM;</v>
          </cell>
          <cell r="H22">
            <v>143</v>
          </cell>
        </row>
        <row r="23">
          <cell r="A23">
            <v>2</v>
          </cell>
          <cell r="B23" t="str">
            <v xml:space="preserve"> HD. STOCKED/AC;</v>
          </cell>
          <cell r="C23">
            <v>14</v>
          </cell>
          <cell r="D23" t="str">
            <v>DAYS OF STARTER/RECEIVING FEED REQUIRED; 5LB./DAY</v>
          </cell>
          <cell r="G23" t="str">
            <v>MAY</v>
          </cell>
          <cell r="H23" t="str">
            <v>FEEDER CATTLE BASIS</v>
          </cell>
        </row>
        <row r="24">
          <cell r="A24">
            <v>60</v>
          </cell>
          <cell r="B24" t="str">
            <v xml:space="preserve"> % GRAIN IN RATION</v>
          </cell>
          <cell r="C24">
            <v>8</v>
          </cell>
          <cell r="D24" t="str">
            <v xml:space="preserve"> LBS. OF SUPPLEMENT FED/HD./DAY*;</v>
          </cell>
          <cell r="H24">
            <v>-12</v>
          </cell>
        </row>
        <row r="25">
          <cell r="C25">
            <v>902</v>
          </cell>
          <cell r="D25" t="str">
            <v xml:space="preserve"> LBS. ENDING WEIGHT W/ 2 % SHRINK;</v>
          </cell>
        </row>
        <row r="26">
          <cell r="M26" t="str">
            <v>initial calf pounds</v>
          </cell>
        </row>
        <row r="27">
          <cell r="A27" t="str">
            <v>ALABAMA, 2016-2017</v>
          </cell>
          <cell r="M27" t="str">
            <v>hd stocked/ac</v>
          </cell>
        </row>
        <row r="28">
          <cell r="C28" t="str">
            <v>HEAD</v>
          </cell>
          <cell r="D28" t="str">
            <v>UNIT</v>
          </cell>
          <cell r="E28" t="str">
            <v>QUANTITY</v>
          </cell>
          <cell r="F28" t="str">
            <v>PRICE OR</v>
          </cell>
          <cell r="G28" t="str">
            <v xml:space="preserve">Total </v>
          </cell>
          <cell r="H28" t="str">
            <v>$/Head</v>
          </cell>
        </row>
        <row r="29">
          <cell r="B29" t="str">
            <v>ITEM</v>
          </cell>
          <cell r="F29" t="str">
            <v>COST/UNIT</v>
          </cell>
          <cell r="G29" t="str">
            <v>Value/Cost</v>
          </cell>
          <cell r="H29" t="str">
            <v xml:space="preserve">Sold </v>
          </cell>
        </row>
        <row r="32">
          <cell r="A32" t="str">
            <v>1.GROSS RECEIPTS</v>
          </cell>
        </row>
        <row r="33">
          <cell r="A33" t="str">
            <v xml:space="preserve">     FEEDER CATTLE</v>
          </cell>
          <cell r="C33">
            <v>59</v>
          </cell>
          <cell r="D33" t="str">
            <v xml:space="preserve">    CWT.</v>
          </cell>
          <cell r="E33">
            <v>9.02</v>
          </cell>
          <cell r="F33">
            <v>131</v>
          </cell>
          <cell r="G33">
            <v>69715.579999999987</v>
          </cell>
          <cell r="H33">
            <v>1181.6199999999999</v>
          </cell>
        </row>
        <row r="35">
          <cell r="A35" t="str">
            <v>2. VARIABLE COST</v>
          </cell>
          <cell r="E35"/>
          <cell r="F35"/>
          <cell r="G35"/>
        </row>
        <row r="36">
          <cell r="A36" t="str">
            <v xml:space="preserve">     STOCKER CALVES</v>
          </cell>
          <cell r="C36">
            <v>60</v>
          </cell>
          <cell r="D36" t="str">
            <v xml:space="preserve">    CWT.</v>
          </cell>
          <cell r="E36">
            <v>4</v>
          </cell>
          <cell r="F36">
            <v>168</v>
          </cell>
          <cell r="G36">
            <v>40320</v>
          </cell>
          <cell r="H36">
            <v>683.38983050847457</v>
          </cell>
        </row>
        <row r="37">
          <cell r="A37" t="str">
            <v xml:space="preserve">     WINTER GRAZING</v>
          </cell>
          <cell r="D37" t="str">
            <v xml:space="preserve">    ACRE</v>
          </cell>
          <cell r="E37">
            <v>30</v>
          </cell>
          <cell r="F37">
            <v>143</v>
          </cell>
          <cell r="G37">
            <v>4290</v>
          </cell>
          <cell r="H37">
            <v>72.711864406779668</v>
          </cell>
        </row>
        <row r="38">
          <cell r="A38" t="str">
            <v xml:space="preserve">     SALT &amp; MIN.</v>
          </cell>
          <cell r="D38" t="str">
            <v xml:space="preserve">    CWT.</v>
          </cell>
          <cell r="E38">
            <v>22.5</v>
          </cell>
          <cell r="F38">
            <v>30</v>
          </cell>
          <cell r="G38">
            <v>675</v>
          </cell>
          <cell r="H38">
            <v>11.440677966101696</v>
          </cell>
        </row>
        <row r="39">
          <cell r="A39" t="str">
            <v xml:space="preserve">    STARTER/RECEIVING FEED</v>
          </cell>
          <cell r="D39" t="str">
            <v xml:space="preserve">    TON</v>
          </cell>
          <cell r="E39">
            <v>2.1</v>
          </cell>
          <cell r="F39">
            <v>250</v>
          </cell>
          <cell r="G39">
            <v>525</v>
          </cell>
          <cell r="H39">
            <v>8.898305084745763</v>
          </cell>
        </row>
        <row r="40">
          <cell r="A40" t="str">
            <v xml:space="preserve">     GRAIN &amp; BY-PRODUCT SUPPLEMENT</v>
          </cell>
          <cell r="D40" t="str">
            <v xml:space="preserve">    TON</v>
          </cell>
          <cell r="E40">
            <v>47.6</v>
          </cell>
          <cell r="F40">
            <v>175</v>
          </cell>
          <cell r="G40">
            <v>8330</v>
          </cell>
          <cell r="H40">
            <v>141.18644067796609</v>
          </cell>
        </row>
        <row r="41">
          <cell r="A41" t="str">
            <v xml:space="preserve">     HAY</v>
          </cell>
          <cell r="D41" t="str">
            <v xml:space="preserve">    TON</v>
          </cell>
          <cell r="E41">
            <v>5.95</v>
          </cell>
          <cell r="F41">
            <v>175</v>
          </cell>
          <cell r="G41">
            <v>1041.25</v>
          </cell>
          <cell r="H41">
            <v>17.648305084745761</v>
          </cell>
        </row>
        <row r="42">
          <cell r="A42" t="str">
            <v xml:space="preserve">     VET &amp; MED</v>
          </cell>
          <cell r="D42" t="str">
            <v xml:space="preserve">    HD.</v>
          </cell>
          <cell r="E42">
            <v>60</v>
          </cell>
          <cell r="F42">
            <v>23.89</v>
          </cell>
          <cell r="G42">
            <v>1433.4</v>
          </cell>
          <cell r="H42">
            <v>24.294915254237289</v>
          </cell>
        </row>
        <row r="43">
          <cell r="A43" t="str">
            <v xml:space="preserve">     LABOR</v>
          </cell>
          <cell r="D43" t="str">
            <v xml:space="preserve">    HR.</v>
          </cell>
          <cell r="E43">
            <v>300</v>
          </cell>
          <cell r="F43">
            <v>12.5</v>
          </cell>
          <cell r="G43">
            <v>3750</v>
          </cell>
          <cell r="H43">
            <v>63.559322033898304</v>
          </cell>
        </row>
        <row r="44">
          <cell r="A44" t="str">
            <v xml:space="preserve">     LAND RENTAL</v>
          </cell>
          <cell r="D44" t="str">
            <v xml:space="preserve">    AC.</v>
          </cell>
          <cell r="E44">
            <v>30</v>
          </cell>
          <cell r="F44">
            <v>22</v>
          </cell>
          <cell r="G44">
            <v>660</v>
          </cell>
          <cell r="H44">
            <v>11.186440677966102</v>
          </cell>
        </row>
        <row r="45">
          <cell r="A45" t="str">
            <v xml:space="preserve">     MARKETING EXPENSES</v>
          </cell>
          <cell r="D45" t="str">
            <v xml:space="preserve">    HD.</v>
          </cell>
          <cell r="E45">
            <v>59</v>
          </cell>
          <cell r="F45">
            <v>23.632399999999997</v>
          </cell>
          <cell r="G45">
            <v>1394.3115999999998</v>
          </cell>
          <cell r="H45">
            <v>23.632399999999997</v>
          </cell>
        </row>
        <row r="46">
          <cell r="A46" t="str">
            <v xml:space="preserve">     BEEF PROMOTION FEE</v>
          </cell>
          <cell r="D46" t="str">
            <v xml:space="preserve">    HD.</v>
          </cell>
          <cell r="E46">
            <v>59</v>
          </cell>
          <cell r="F46">
            <v>2</v>
          </cell>
          <cell r="G46">
            <v>118</v>
          </cell>
          <cell r="H46">
            <v>2</v>
          </cell>
        </row>
        <row r="47">
          <cell r="A47" t="str">
            <v xml:space="preserve">     EQUIPMENT (REPAIR)</v>
          </cell>
          <cell r="D47" t="str">
            <v xml:space="preserve">    DOL.</v>
          </cell>
          <cell r="E47"/>
          <cell r="F47"/>
          <cell r="G47">
            <v>244.92214285714286</v>
          </cell>
          <cell r="H47">
            <v>4.1512227602905574</v>
          </cell>
        </row>
        <row r="48">
          <cell r="A48" t="str">
            <v xml:space="preserve">     INTEREST ON OP. CAP.</v>
          </cell>
          <cell r="D48" t="str">
            <v xml:space="preserve">    DOL.</v>
          </cell>
          <cell r="E48">
            <v>29167.857025440313</v>
          </cell>
          <cell r="F48">
            <v>5.5E-2</v>
          </cell>
          <cell r="G48">
            <v>1604.2321363992173</v>
          </cell>
          <cell r="H48">
            <v>27.190375193207075</v>
          </cell>
        </row>
        <row r="49">
          <cell r="E49"/>
          <cell r="F49"/>
        </row>
        <row r="50">
          <cell r="A50" t="str">
            <v xml:space="preserve">     TOTAL VARIABLE COSTS</v>
          </cell>
          <cell r="E50"/>
          <cell r="F50"/>
          <cell r="G50">
            <v>64386.115879256358</v>
          </cell>
          <cell r="H50">
            <v>1091.2900996484129</v>
          </cell>
        </row>
        <row r="51">
          <cell r="E51"/>
          <cell r="F51"/>
          <cell r="G51"/>
        </row>
        <row r="52">
          <cell r="A52" t="str">
            <v>3. INCOME ABOVE VARIABLE COST</v>
          </cell>
          <cell r="E52"/>
          <cell r="F52"/>
          <cell r="G52">
            <v>5329.4641207436289</v>
          </cell>
          <cell r="H52">
            <v>90.329900351586929</v>
          </cell>
        </row>
        <row r="53">
          <cell r="E53"/>
          <cell r="G53"/>
        </row>
        <row r="54">
          <cell r="A54" t="str">
            <v>4. FIXED COST</v>
          </cell>
          <cell r="E54"/>
          <cell r="G54"/>
        </row>
        <row r="55">
          <cell r="A55" t="str">
            <v xml:space="preserve">    GENERAL OVERHEAD</v>
          </cell>
          <cell r="D55" t="str">
            <v xml:space="preserve">    HD.</v>
          </cell>
          <cell r="E55">
            <v>60</v>
          </cell>
          <cell r="F55">
            <v>2.5</v>
          </cell>
          <cell r="G55">
            <v>150</v>
          </cell>
          <cell r="H55">
            <v>2.5423728813559321</v>
          </cell>
        </row>
        <row r="56">
          <cell r="A56" t="str">
            <v xml:space="preserve">    WINTER GRAZING</v>
          </cell>
          <cell r="D56" t="str">
            <v xml:space="preserve">    ACRE</v>
          </cell>
          <cell r="E56">
            <v>30</v>
          </cell>
          <cell r="F56">
            <v>8.31</v>
          </cell>
          <cell r="G56">
            <v>249.3</v>
          </cell>
          <cell r="H56">
            <v>4.2254237288135599</v>
          </cell>
        </row>
        <row r="57">
          <cell r="A57" t="str">
            <v xml:space="preserve">    INT. ON BLDG. AND EQUIP.</v>
          </cell>
          <cell r="D57" t="str">
            <v xml:space="preserve">    DOL.</v>
          </cell>
          <cell r="E57">
            <v>6838.1</v>
          </cell>
          <cell r="F57">
            <v>6.5000000000000002E-2</v>
          </cell>
          <cell r="G57">
            <v>444.47650000000004</v>
          </cell>
          <cell r="H57">
            <v>7.533500000000001</v>
          </cell>
        </row>
        <row r="58">
          <cell r="A58" t="str">
            <v xml:space="preserve">    DEPR. ON BLDG. AND EQUIP.</v>
          </cell>
          <cell r="D58" t="str">
            <v xml:space="preserve">    DOL.</v>
          </cell>
          <cell r="E58"/>
          <cell r="F58"/>
          <cell r="G58">
            <v>1083.4085714285716</v>
          </cell>
          <cell r="H58">
            <v>18.362857142857145</v>
          </cell>
        </row>
        <row r="59">
          <cell r="A59" t="str">
            <v xml:space="preserve">    OTHER F.C. ON BLDG. &amp; EQUIP.</v>
          </cell>
          <cell r="D59" t="str">
            <v xml:space="preserve">    DOL.</v>
          </cell>
          <cell r="E59"/>
          <cell r="F59"/>
          <cell r="G59">
            <v>93.508124999999993</v>
          </cell>
          <cell r="H59">
            <v>1.584883474576271</v>
          </cell>
        </row>
        <row r="60">
          <cell r="E60"/>
          <cell r="F60"/>
        </row>
        <row r="61">
          <cell r="A61" t="str">
            <v xml:space="preserve">    TOTAL FIXED COSTS</v>
          </cell>
          <cell r="E61"/>
          <cell r="F61"/>
          <cell r="G61">
            <v>2020.6931964285716</v>
          </cell>
          <cell r="H61">
            <v>34.249037227602905</v>
          </cell>
        </row>
        <row r="62">
          <cell r="E62"/>
          <cell r="F62"/>
          <cell r="G62"/>
        </row>
        <row r="63">
          <cell r="A63" t="str">
            <v>5. TOTAL COST OF ALL SPECIFIED EXPENSES</v>
          </cell>
          <cell r="F63"/>
          <cell r="G63">
            <v>66406.809075684927</v>
          </cell>
          <cell r="H63">
            <v>1125.5391368760156</v>
          </cell>
        </row>
        <row r="64">
          <cell r="E64"/>
          <cell r="F64"/>
          <cell r="G64"/>
        </row>
        <row r="65">
          <cell r="A65" t="str">
            <v>6. NET RETURN ABOVE TOTAL COSTS</v>
          </cell>
          <cell r="G65">
            <v>3308.7709243150603</v>
          </cell>
          <cell r="H65">
            <v>56.080863123984074</v>
          </cell>
        </row>
        <row r="67">
          <cell r="A67" t="str">
            <v>VALUE OF FEEDER CATTLE PER HEAD ($/HD SOLD)</v>
          </cell>
          <cell r="G67">
            <v>1181.6199999999999</v>
          </cell>
        </row>
        <row r="69">
          <cell r="A69" t="str">
            <v>COST OF PURCHASED STOCKER CALVES PER HEAD ($/HD SOLD)</v>
          </cell>
          <cell r="G69">
            <v>683.38983050847457</v>
          </cell>
        </row>
        <row r="71">
          <cell r="A71">
            <v>4.9522033898305073</v>
          </cell>
          <cell r="B71" t="str">
            <v>CWT. OF GAIN/HD SOLD;</v>
          </cell>
          <cell r="D71" t="str">
            <v>GROSS MARGIN ($/HD SOLD)</v>
          </cell>
          <cell r="G71">
            <v>498.23016949152532</v>
          </cell>
        </row>
        <row r="73">
          <cell r="A73" t="str">
            <v>TOTAL PRODUCTION COST PER HEAD ($/HD SOLD)</v>
          </cell>
          <cell r="G73">
            <v>442.14930636754116</v>
          </cell>
        </row>
        <row r="75">
          <cell r="A75" t="str">
            <v>VALUE OF GAIN PER CWT. ($/CWT)</v>
          </cell>
          <cell r="G75">
            <v>100.60777602847557</v>
          </cell>
        </row>
        <row r="77">
          <cell r="A77" t="str">
            <v>COST OF GAIN PER CWT.:        TO COVER VARIABLE COSTS ($/CWT)</v>
          </cell>
          <cell r="G77">
            <v>82.367430622412087</v>
          </cell>
        </row>
        <row r="79">
          <cell r="A79" t="str">
            <v xml:space="preserve">                              TO COVER TOTAL COSTS</v>
          </cell>
          <cell r="G79">
            <v>89.283349564258103</v>
          </cell>
        </row>
        <row r="81">
          <cell r="A81" t="str">
            <v>NET RETURNS PER HEAD SOLD:    ABOVE VARIABLE COSTS ($/HD)</v>
          </cell>
          <cell r="G81">
            <v>90.329900351586929</v>
          </cell>
        </row>
        <row r="82">
          <cell r="E82"/>
          <cell r="F82"/>
          <cell r="G82"/>
        </row>
        <row r="83">
          <cell r="A83" t="str">
            <v xml:space="preserve">                              ABOVE TOTAL COSTS ($/HD)</v>
          </cell>
          <cell r="G83">
            <v>56.080863123984074</v>
          </cell>
        </row>
        <row r="85">
          <cell r="A85" t="str">
            <v>BREAKEVEN FEEDER PRICE:       TO COVER VARIABLE COSTS ($/CWT)</v>
          </cell>
          <cell r="G85">
            <v>120.98559863064445</v>
          </cell>
        </row>
        <row r="86">
          <cell r="E86"/>
          <cell r="F86"/>
          <cell r="G86"/>
        </row>
        <row r="87">
          <cell r="A87" t="str">
            <v xml:space="preserve">                              TO COVER TOTAL COSTS ($/CWT)</v>
          </cell>
          <cell r="G87">
            <v>124.78260940975785</v>
          </cell>
        </row>
        <row r="89">
          <cell r="A89" t="str">
            <v>MAXIMUM STOCKER PURCH. PRICE: TO COVER VARIABLE COSTS ($/CWT)</v>
          </cell>
          <cell r="G89">
            <v>189.79061556967991</v>
          </cell>
        </row>
        <row r="91">
          <cell r="A91" t="str">
            <v xml:space="preserve">                              TO COVER TOTAL COSTS ($/CWT)</v>
          </cell>
          <cell r="G91">
            <v>181.37106058456087</v>
          </cell>
        </row>
        <row r="93">
          <cell r="A93" t="str">
            <v>THESE ESTIMATES SHOULD BE USED AS GUIDES FOR PLANNING PURPOSES ONLY.</v>
          </cell>
        </row>
        <row r="99">
          <cell r="C99" t="str">
            <v>FACILITIES AND EQUIPMENT</v>
          </cell>
        </row>
        <row r="101">
          <cell r="C101" t="str">
            <v>ESTIMATED</v>
          </cell>
          <cell r="E101" t="str">
            <v>PROPORTION</v>
          </cell>
          <cell r="F101" t="str">
            <v>TOTAL</v>
          </cell>
          <cell r="G101" t="str">
            <v xml:space="preserve"> SALVAGE</v>
          </cell>
          <cell r="H101" t="str">
            <v>YEARS</v>
          </cell>
          <cell r="J101" t="str">
            <v xml:space="preserve"> SALVAGE</v>
          </cell>
          <cell r="K101" t="str">
            <v xml:space="preserve"> DEPRECIA-</v>
          </cell>
          <cell r="L101" t="str">
            <v xml:space="preserve"> REPAIRS</v>
          </cell>
        </row>
        <row r="102">
          <cell r="A102" t="str">
            <v>ITEM</v>
          </cell>
          <cell r="C102" t="str">
            <v>COST</v>
          </cell>
          <cell r="D102" t="str">
            <v>NUMBER</v>
          </cell>
          <cell r="E102" t="str">
            <v>CHARGED</v>
          </cell>
          <cell r="F102" t="str">
            <v xml:space="preserve"> CHARGED</v>
          </cell>
          <cell r="G102" t="str">
            <v xml:space="preserve"> VALUE(%)</v>
          </cell>
          <cell r="H102" t="str">
            <v xml:space="preserve"> OF LIFE</v>
          </cell>
          <cell r="J102" t="str">
            <v xml:space="preserve">  VALUE</v>
          </cell>
          <cell r="K102" t="str">
            <v xml:space="preserve">   TION</v>
          </cell>
        </row>
        <row r="103">
          <cell r="D103"/>
          <cell r="F103"/>
        </row>
        <row r="105">
          <cell r="A105" t="str">
            <v>FENCING</v>
          </cell>
          <cell r="C105">
            <v>2050</v>
          </cell>
          <cell r="D105">
            <v>1</v>
          </cell>
          <cell r="E105">
            <v>0.67</v>
          </cell>
          <cell r="F105">
            <v>1373.5</v>
          </cell>
          <cell r="G105">
            <v>0</v>
          </cell>
          <cell r="H105">
            <v>15</v>
          </cell>
          <cell r="J105">
            <v>0</v>
          </cell>
          <cell r="K105">
            <v>91.566666666666663</v>
          </cell>
          <cell r="L105">
            <v>18.313333333333333</v>
          </cell>
        </row>
        <row r="106">
          <cell r="A106" t="str">
            <v>CORRAL</v>
          </cell>
          <cell r="C106">
            <v>3500</v>
          </cell>
          <cell r="D106">
            <v>1</v>
          </cell>
          <cell r="E106">
            <v>0.67</v>
          </cell>
          <cell r="F106">
            <v>2345</v>
          </cell>
          <cell r="G106">
            <v>0</v>
          </cell>
          <cell r="H106">
            <v>15</v>
          </cell>
          <cell r="J106">
            <v>0</v>
          </cell>
          <cell r="K106">
            <v>156.33333333333334</v>
          </cell>
          <cell r="L106">
            <v>31.266666666666666</v>
          </cell>
        </row>
        <row r="107">
          <cell r="A107" t="str">
            <v>FEED BUNK</v>
          </cell>
          <cell r="C107">
            <v>450</v>
          </cell>
          <cell r="D107">
            <v>2</v>
          </cell>
          <cell r="E107">
            <v>0.67</v>
          </cell>
          <cell r="F107">
            <v>603</v>
          </cell>
          <cell r="G107">
            <v>0</v>
          </cell>
          <cell r="H107">
            <v>10</v>
          </cell>
          <cell r="J107">
            <v>0</v>
          </cell>
          <cell r="K107">
            <v>60.3</v>
          </cell>
          <cell r="L107">
            <v>12.06</v>
          </cell>
        </row>
        <row r="108">
          <cell r="A108" t="str">
            <v>WATER TANK, ETC.</v>
          </cell>
          <cell r="C108">
            <v>750</v>
          </cell>
          <cell r="D108">
            <v>1</v>
          </cell>
          <cell r="E108">
            <v>0.67</v>
          </cell>
          <cell r="F108">
            <v>502.50000000000006</v>
          </cell>
          <cell r="G108">
            <v>0</v>
          </cell>
          <cell r="H108">
            <v>10</v>
          </cell>
          <cell r="J108">
            <v>0</v>
          </cell>
          <cell r="K108">
            <v>50.250000000000007</v>
          </cell>
          <cell r="L108">
            <v>10.050000000000001</v>
          </cell>
        </row>
        <row r="109">
          <cell r="A109" t="str">
            <v>MINERAL FEEDER</v>
          </cell>
          <cell r="C109">
            <v>275</v>
          </cell>
          <cell r="D109">
            <v>1</v>
          </cell>
          <cell r="E109">
            <v>0.67</v>
          </cell>
          <cell r="F109">
            <v>184.25</v>
          </cell>
          <cell r="G109">
            <v>0</v>
          </cell>
          <cell r="H109">
            <v>10</v>
          </cell>
          <cell r="J109">
            <v>0</v>
          </cell>
          <cell r="K109">
            <v>18.425000000000001</v>
          </cell>
          <cell r="L109">
            <v>3.6850000000000001</v>
          </cell>
        </row>
        <row r="110">
          <cell r="A110" t="str">
            <v>P.T.O. GRINDER &amp; MIXER</v>
          </cell>
          <cell r="C110">
            <v>5350</v>
          </cell>
          <cell r="D110">
            <v>1</v>
          </cell>
          <cell r="E110">
            <v>0.67</v>
          </cell>
          <cell r="F110">
            <v>3584.5</v>
          </cell>
          <cell r="G110">
            <v>10</v>
          </cell>
          <cell r="H110">
            <v>10</v>
          </cell>
          <cell r="J110">
            <v>358.45</v>
          </cell>
          <cell r="K110">
            <v>322.60500000000002</v>
          </cell>
          <cell r="L110">
            <v>71.690000000000012</v>
          </cell>
        </row>
        <row r="111">
          <cell r="A111" t="str">
            <v>TRACTOR</v>
          </cell>
          <cell r="C111">
            <v>15000</v>
          </cell>
          <cell r="D111">
            <v>1</v>
          </cell>
          <cell r="E111">
            <v>0.1</v>
          </cell>
          <cell r="F111">
            <v>1500</v>
          </cell>
          <cell r="G111">
            <v>25</v>
          </cell>
          <cell r="H111">
            <v>10</v>
          </cell>
          <cell r="J111">
            <v>375</v>
          </cell>
          <cell r="K111">
            <v>112.5</v>
          </cell>
          <cell r="L111">
            <v>30</v>
          </cell>
        </row>
        <row r="112">
          <cell r="A112" t="str">
            <v>PICKUP</v>
          </cell>
          <cell r="C112">
            <v>23750</v>
          </cell>
          <cell r="D112">
            <v>1</v>
          </cell>
          <cell r="E112">
            <v>0.1</v>
          </cell>
          <cell r="F112">
            <v>2375</v>
          </cell>
          <cell r="G112">
            <v>20</v>
          </cell>
          <cell r="H112">
            <v>7</v>
          </cell>
          <cell r="J112">
            <v>475</v>
          </cell>
          <cell r="K112">
            <v>271.42857142857144</v>
          </cell>
          <cell r="L112">
            <v>67.857142857142861</v>
          </cell>
        </row>
        <row r="114">
          <cell r="A114" t="str">
            <v>TOTAL</v>
          </cell>
          <cell r="F114">
            <v>12467.75</v>
          </cell>
          <cell r="J114">
            <v>1208.45</v>
          </cell>
          <cell r="K114">
            <v>1083.4085714285716</v>
          </cell>
          <cell r="L114">
            <v>244.92214285714286</v>
          </cell>
        </row>
        <row r="118">
          <cell r="C118" t="str">
            <v>SENSITIVITY OF NET RETURN PER HEAD ABOVE TOTAL COSTS</v>
          </cell>
        </row>
        <row r="119">
          <cell r="C119" t="str">
            <v>AT VARIOUS WEIGHT GAINS AND PURCHASE/SELLING PRICES(1)</v>
          </cell>
        </row>
        <row r="122">
          <cell r="B122" t="str">
            <v>Price Paid For</v>
          </cell>
          <cell r="C122" t="str">
            <v>Total</v>
          </cell>
          <cell r="F122" t="str">
            <v>Price Received</v>
          </cell>
        </row>
        <row r="123">
          <cell r="A123">
            <v>400</v>
          </cell>
          <cell r="B123" t="str">
            <v xml:space="preserve"> # Stocker Calves</v>
          </cell>
          <cell r="C123" t="str">
            <v xml:space="preserve">Weight Gain </v>
          </cell>
          <cell r="F123" t="str">
            <v xml:space="preserve">For Feeder Cattle </v>
          </cell>
        </row>
        <row r="124">
          <cell r="B124" t="str">
            <v>Steers, ($/Cwt.)</v>
          </cell>
          <cell r="C124" t="str">
            <v>Per Head</v>
          </cell>
          <cell r="F124" t="str">
            <v>Steers, ($/Cwt.)</v>
          </cell>
        </row>
        <row r="125">
          <cell r="C125" t="str">
            <v>(Lbs.)</v>
          </cell>
        </row>
        <row r="127">
          <cell r="D127">
            <v>121</v>
          </cell>
          <cell r="E127">
            <v>126</v>
          </cell>
          <cell r="F127">
            <v>131</v>
          </cell>
          <cell r="G127">
            <v>136</v>
          </cell>
          <cell r="H127">
            <v>141</v>
          </cell>
        </row>
        <row r="129">
          <cell r="D129" t="str">
            <v xml:space="preserve">             ------- dollars / head --------</v>
          </cell>
        </row>
        <row r="131">
          <cell r="C131">
            <v>452</v>
          </cell>
          <cell r="D131">
            <v>-35.066954382400795</v>
          </cell>
          <cell r="E131">
            <v>7.5330456175993383</v>
          </cell>
          <cell r="F131">
            <v>50.133045617599251</v>
          </cell>
          <cell r="G131">
            <v>92.733045617599387</v>
          </cell>
          <cell r="H131">
            <v>135.33304561759928</v>
          </cell>
        </row>
        <row r="133">
          <cell r="B133">
            <v>158</v>
          </cell>
          <cell r="C133">
            <v>502</v>
          </cell>
          <cell r="D133">
            <v>25.433045617599202</v>
          </cell>
          <cell r="E133">
            <v>70.533045617599342</v>
          </cell>
          <cell r="F133">
            <v>115.63304561759925</v>
          </cell>
          <cell r="G133">
            <v>160.73304561759937</v>
          </cell>
          <cell r="H133">
            <v>205.83304561759928</v>
          </cell>
        </row>
        <row r="135">
          <cell r="C135">
            <v>552</v>
          </cell>
          <cell r="D135">
            <v>85.933045617599205</v>
          </cell>
          <cell r="E135">
            <v>133.53304561759933</v>
          </cell>
          <cell r="F135">
            <v>181.13304561759924</v>
          </cell>
          <cell r="G135">
            <v>228.73304561759937</v>
          </cell>
          <cell r="H135">
            <v>276.33304561759928</v>
          </cell>
        </row>
        <row r="138">
          <cell r="C138">
            <v>452</v>
          </cell>
          <cell r="D138">
            <v>-56.018893086835426</v>
          </cell>
          <cell r="E138">
            <v>-13.41889308683529</v>
          </cell>
          <cell r="F138">
            <v>29.181106913164619</v>
          </cell>
          <cell r="G138">
            <v>71.781106913164763</v>
          </cell>
          <cell r="H138">
            <v>114.38110691316467</v>
          </cell>
        </row>
        <row r="140">
          <cell r="B140">
            <v>163</v>
          </cell>
          <cell r="C140">
            <v>502</v>
          </cell>
          <cell r="D140">
            <v>4.4811069131645738</v>
          </cell>
          <cell r="E140">
            <v>49.58110691316471</v>
          </cell>
          <cell r="F140">
            <v>94.681106913164626</v>
          </cell>
          <cell r="G140">
            <v>139.78110691316476</v>
          </cell>
          <cell r="H140">
            <v>184.88110691316467</v>
          </cell>
        </row>
        <row r="142">
          <cell r="C142">
            <v>552</v>
          </cell>
          <cell r="D142">
            <v>64.981106913164581</v>
          </cell>
          <cell r="E142">
            <v>112.58110691316472</v>
          </cell>
          <cell r="F142">
            <v>160.18110691316463</v>
          </cell>
          <cell r="G142">
            <v>207.78110691316476</v>
          </cell>
          <cell r="H142">
            <v>255.38110691316467</v>
          </cell>
        </row>
        <row r="145">
          <cell r="C145">
            <v>452</v>
          </cell>
          <cell r="D145">
            <v>-76.970831791270058</v>
          </cell>
          <cell r="E145">
            <v>-34.370831791269921</v>
          </cell>
          <cell r="F145">
            <v>8.2291682087299876</v>
          </cell>
          <cell r="G145">
            <v>50.829168208730124</v>
          </cell>
          <cell r="H145">
            <v>93.429168208730033</v>
          </cell>
        </row>
        <row r="147">
          <cell r="B147">
            <v>168</v>
          </cell>
          <cell r="C147">
            <v>502</v>
          </cell>
          <cell r="D147">
            <v>-16.470831791270058</v>
          </cell>
          <cell r="E147">
            <v>28.629168208730079</v>
          </cell>
          <cell r="F147">
            <v>73.729168208729988</v>
          </cell>
          <cell r="G147">
            <v>118.82916820873012</v>
          </cell>
          <cell r="H147">
            <v>163.92916820873003</v>
          </cell>
        </row>
        <row r="149">
          <cell r="C149">
            <v>552</v>
          </cell>
          <cell r="D149">
            <v>44.029168208729942</v>
          </cell>
          <cell r="E149">
            <v>91.629168208730079</v>
          </cell>
          <cell r="F149">
            <v>139.22916820872999</v>
          </cell>
          <cell r="G149">
            <v>186.82916820873012</v>
          </cell>
          <cell r="H149">
            <v>234.42916820873003</v>
          </cell>
        </row>
        <row r="152">
          <cell r="C152">
            <v>452</v>
          </cell>
          <cell r="D152">
            <v>-97.922770495704683</v>
          </cell>
          <cell r="E152">
            <v>-55.322770495704546</v>
          </cell>
          <cell r="F152">
            <v>-12.722770495704637</v>
          </cell>
          <cell r="G152">
            <v>29.877229504295499</v>
          </cell>
          <cell r="H152">
            <v>72.477229504295408</v>
          </cell>
        </row>
        <row r="154">
          <cell r="B154">
            <v>173</v>
          </cell>
          <cell r="C154">
            <v>502</v>
          </cell>
          <cell r="D154">
            <v>-37.422770495704683</v>
          </cell>
          <cell r="E154">
            <v>7.6772295042954539</v>
          </cell>
          <cell r="F154">
            <v>52.777229504295363</v>
          </cell>
          <cell r="G154">
            <v>97.877229504295499</v>
          </cell>
          <cell r="H154">
            <v>142.97722950429539</v>
          </cell>
        </row>
        <row r="156">
          <cell r="C156">
            <v>552</v>
          </cell>
          <cell r="D156">
            <v>23.077229504295317</v>
          </cell>
          <cell r="E156">
            <v>70.677229504295454</v>
          </cell>
          <cell r="F156">
            <v>118.27722950429536</v>
          </cell>
          <cell r="G156">
            <v>165.87722950429549</v>
          </cell>
          <cell r="H156">
            <v>213.47722950429539</v>
          </cell>
        </row>
        <row r="159">
          <cell r="C159">
            <v>452</v>
          </cell>
          <cell r="D159">
            <v>-118.87470920013953</v>
          </cell>
          <cell r="E159">
            <v>-76.274709200139398</v>
          </cell>
          <cell r="F159">
            <v>-33.674709200139496</v>
          </cell>
          <cell r="G159">
            <v>8.9252907998606403</v>
          </cell>
          <cell r="H159">
            <v>51.525290799860549</v>
          </cell>
        </row>
        <row r="161">
          <cell r="B161">
            <v>178</v>
          </cell>
          <cell r="C161">
            <v>502</v>
          </cell>
          <cell r="D161">
            <v>-58.374709200139542</v>
          </cell>
          <cell r="E161">
            <v>-13.274709200139405</v>
          </cell>
          <cell r="F161">
            <v>31.825290799860504</v>
          </cell>
          <cell r="G161">
            <v>76.925290799860647</v>
          </cell>
          <cell r="H161">
            <v>122.02529079986056</v>
          </cell>
        </row>
        <row r="163">
          <cell r="C163">
            <v>552</v>
          </cell>
          <cell r="D163">
            <v>2.1252907998604584</v>
          </cell>
          <cell r="E163">
            <v>49.725290799860595</v>
          </cell>
          <cell r="F163">
            <v>97.325290799860511</v>
          </cell>
          <cell r="G163">
            <v>144.92529079986065</v>
          </cell>
          <cell r="H163">
            <v>192.52529079986056</v>
          </cell>
        </row>
        <row r="165">
          <cell r="D165" t="str">
            <v xml:space="preserve">  (1) PRODUCTION COSTS ARE HELD CONSTANT.</v>
          </cell>
        </row>
        <row r="168">
          <cell r="B168" t="str">
            <v>REFERENCES: KEN KELLEY, REGIONAL EXTENSION AGENT</v>
          </cell>
        </row>
        <row r="169">
          <cell r="B169" t="str">
            <v xml:space="preserve">                             KIM MULLENIX, EXTENSION ANIMAL SCIENTIST</v>
          </cell>
        </row>
        <row r="170">
          <cell r="B170" t="str">
            <v xml:space="preserve">                             SOREN RODNING, EXTENSION VETERINARIAN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Est02"/>
      <sheetName val="FesGrz02"/>
      <sheetName val="StkPilFes02"/>
      <sheetName val="FesHay02"/>
      <sheetName val="OverSdPP02"/>
      <sheetName val="WAPG02"/>
      <sheetName val="WHET02"/>
      <sheetName val="WHTSIL02"/>
      <sheetName val="Data Request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Estab10"/>
      <sheetName val="FesGrz10"/>
      <sheetName val="StkPilFes10"/>
      <sheetName val="FesHay10"/>
      <sheetName val="OverSdPP10"/>
      <sheetName val="WAPG10"/>
      <sheetName val="WHET10"/>
      <sheetName val="ForageMach09  PRT"/>
      <sheetName val="Sheet4"/>
      <sheetName val="Data Request 2011"/>
      <sheetName val="Data Request 2010"/>
      <sheetName val="Data Results 2010 "/>
      <sheetName val="Data Request 2009"/>
      <sheetName val="Data Request 2008"/>
      <sheetName val="WHTSIL07"/>
      <sheetName val="Data Request 2007"/>
      <sheetName val="Data Request 2006"/>
      <sheetName val="Data Request 2005"/>
      <sheetName val="Data Request 200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Estab09"/>
      <sheetName val="FesGrz09"/>
      <sheetName val="StkPilFes09"/>
      <sheetName val="FesHay09"/>
      <sheetName val="OverSdPP09"/>
      <sheetName val="WAPG09"/>
      <sheetName val="WHET09"/>
      <sheetName val="ForageMach09  PRT"/>
      <sheetName val="Sheet4"/>
      <sheetName val="Data Request 2009"/>
      <sheetName val="Data Request 2008"/>
      <sheetName val="WHTSIL07"/>
      <sheetName val="Data Request 2007"/>
      <sheetName val="Data Request 2006"/>
      <sheetName val="Data Request 2005"/>
      <sheetName val="Data Request 2004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showGridLines="0" tabSelected="1" zoomScale="66" zoomScaleNormal="66" workbookViewId="0">
      <selection activeCell="M6" sqref="M6"/>
    </sheetView>
  </sheetViews>
  <sheetFormatPr baseColWidth="10" defaultColWidth="9.1640625" defaultRowHeight="13" x14ac:dyDescent="0.15"/>
  <cols>
    <col min="1" max="1" width="9.1640625" style="1"/>
    <col min="2" max="2" width="9" style="1" customWidth="1"/>
    <col min="3" max="3" width="10.33203125" style="1" customWidth="1"/>
    <col min="4" max="4" width="5.5" style="1" customWidth="1"/>
    <col min="5" max="5" width="13.5" style="1" customWidth="1"/>
    <col min="6" max="6" width="10.6640625" style="1" customWidth="1"/>
    <col min="7" max="7" width="14" style="1" customWidth="1"/>
    <col min="8" max="8" width="4.33203125" style="1" customWidth="1"/>
    <col min="9" max="9" width="21.5" style="1" customWidth="1"/>
    <col min="10" max="10" width="18.83203125" style="1" customWidth="1"/>
    <col min="11" max="11" width="23.5" style="1" customWidth="1"/>
    <col min="12" max="12" width="6.83203125" style="1" customWidth="1"/>
    <col min="13" max="13" width="23.6640625" style="1" customWidth="1"/>
    <col min="14" max="14" width="5.1640625" style="1" customWidth="1"/>
    <col min="15" max="15" width="17" style="1" customWidth="1"/>
    <col min="16" max="16" width="7.83203125" style="1" customWidth="1"/>
    <col min="17" max="17" width="13.5" style="1" customWidth="1"/>
    <col min="18" max="16384" width="9.1640625" style="1"/>
  </cols>
  <sheetData>
    <row r="1" spans="2:19" ht="26.2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19" ht="26.25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26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26.2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41.25" customHeight="1" x14ac:dyDescent="0.45">
      <c r="B5" s="48"/>
      <c r="D5" s="48"/>
      <c r="E5" s="48"/>
      <c r="G5" s="48"/>
      <c r="H5" s="60" t="s">
        <v>39</v>
      </c>
      <c r="J5" s="59"/>
      <c r="K5" s="48"/>
      <c r="L5" s="48"/>
      <c r="M5" s="48"/>
      <c r="N5" s="48"/>
      <c r="P5" s="48"/>
      <c r="Q5" s="48"/>
      <c r="R5" s="48"/>
      <c r="S5" s="48"/>
    </row>
    <row r="6" spans="2:19" ht="24" customHeight="1" thickBot="1" x14ac:dyDescent="0.35">
      <c r="B6" s="49"/>
      <c r="C6" s="51"/>
      <c r="D6" s="49"/>
      <c r="E6" s="49"/>
      <c r="F6" s="49"/>
      <c r="G6" s="49"/>
      <c r="H6" s="49"/>
      <c r="I6" s="50"/>
      <c r="J6" s="49"/>
      <c r="K6" s="49"/>
      <c r="L6" s="49"/>
      <c r="M6" s="49"/>
      <c r="N6" s="49"/>
      <c r="O6" s="49"/>
      <c r="P6" s="48"/>
      <c r="Q6" s="48"/>
      <c r="R6" s="48"/>
      <c r="S6" s="48"/>
    </row>
    <row r="7" spans="2:19" ht="30" x14ac:dyDescent="0.3">
      <c r="B7" s="48"/>
      <c r="C7" s="48"/>
      <c r="D7" s="48"/>
      <c r="E7" s="48"/>
      <c r="F7" s="48"/>
      <c r="G7" s="48"/>
      <c r="H7" s="48"/>
      <c r="I7" s="44" t="s">
        <v>0</v>
      </c>
      <c r="J7" s="48"/>
      <c r="K7" s="44" t="s">
        <v>0</v>
      </c>
      <c r="L7" s="48"/>
      <c r="M7" s="44" t="s">
        <v>1</v>
      </c>
      <c r="N7" s="48"/>
      <c r="O7" s="44" t="s">
        <v>1</v>
      </c>
      <c r="P7" s="48"/>
      <c r="Q7" s="44" t="s">
        <v>2</v>
      </c>
      <c r="R7" s="48"/>
      <c r="S7" s="48"/>
    </row>
    <row r="8" spans="2:19" ht="31" thickBot="1" x14ac:dyDescent="0.35">
      <c r="B8" s="47" t="s">
        <v>3</v>
      </c>
      <c r="C8" s="47"/>
      <c r="D8" s="47"/>
      <c r="E8" s="47"/>
      <c r="F8" s="47"/>
      <c r="G8" s="47"/>
      <c r="H8" s="47"/>
      <c r="I8" s="46" t="s">
        <v>4</v>
      </c>
      <c r="J8" s="46"/>
      <c r="K8" s="46" t="s">
        <v>5</v>
      </c>
      <c r="L8" s="46"/>
      <c r="M8" s="46" t="s">
        <v>2</v>
      </c>
      <c r="N8" s="47"/>
      <c r="O8" s="46" t="s">
        <v>6</v>
      </c>
      <c r="P8" s="45"/>
      <c r="Q8" s="23" t="s">
        <v>7</v>
      </c>
      <c r="R8" s="44"/>
      <c r="S8" s="25"/>
    </row>
    <row r="9" spans="2:19" ht="30" x14ac:dyDescent="0.3">
      <c r="B9" s="2"/>
      <c r="C9" s="2"/>
      <c r="D9" s="2"/>
      <c r="E9" s="2"/>
      <c r="F9" s="2"/>
      <c r="G9" s="2"/>
      <c r="H9" s="2"/>
      <c r="I9" s="42" t="s">
        <v>8</v>
      </c>
      <c r="J9" s="42"/>
      <c r="K9" s="43" t="s">
        <v>9</v>
      </c>
      <c r="L9" s="42"/>
      <c r="M9" s="42" t="s">
        <v>10</v>
      </c>
      <c r="N9" s="42"/>
      <c r="O9" s="42" t="s">
        <v>11</v>
      </c>
      <c r="P9" s="2"/>
      <c r="Q9" s="42" t="s">
        <v>12</v>
      </c>
      <c r="R9" s="42"/>
      <c r="S9" s="42"/>
    </row>
    <row r="10" spans="2:19" ht="30" x14ac:dyDescent="0.3">
      <c r="B10" s="53">
        <v>65</v>
      </c>
      <c r="C10" s="7" t="s">
        <v>13</v>
      </c>
      <c r="D10" s="7"/>
      <c r="E10" s="7"/>
      <c r="F10" s="7"/>
      <c r="G10" s="7"/>
      <c r="H10" s="7"/>
      <c r="I10" s="55">
        <v>350</v>
      </c>
      <c r="J10" s="39"/>
      <c r="K10" s="56">
        <v>2.89</v>
      </c>
      <c r="L10" s="2"/>
      <c r="M10" s="28">
        <f>I10*K10*B10</f>
        <v>65747.5</v>
      </c>
      <c r="N10" s="7"/>
      <c r="O10" s="37">
        <f>B10*I10</f>
        <v>22750</v>
      </c>
      <c r="P10" s="7"/>
      <c r="Q10" s="29">
        <f>I10*K10</f>
        <v>1011.5</v>
      </c>
      <c r="R10" s="7"/>
      <c r="S10" s="7"/>
    </row>
    <row r="11" spans="2:19" ht="23" x14ac:dyDescent="0.25">
      <c r="B11" s="41"/>
      <c r="C11" s="7"/>
      <c r="D11" s="7"/>
      <c r="E11" s="7"/>
      <c r="F11" s="7"/>
      <c r="G11" s="7"/>
      <c r="H11" s="7"/>
      <c r="I11" s="40"/>
      <c r="J11" s="39"/>
      <c r="K11" s="38"/>
      <c r="L11" s="34"/>
      <c r="M11" s="28"/>
      <c r="N11" s="7"/>
      <c r="O11" s="37"/>
      <c r="P11" s="7"/>
      <c r="Q11" s="29"/>
      <c r="R11" s="7"/>
      <c r="S11" s="7"/>
    </row>
    <row r="12" spans="2:19" ht="30" x14ac:dyDescent="0.3">
      <c r="B12" s="54">
        <f>B10*(1-C35)</f>
        <v>63.699999999999996</v>
      </c>
      <c r="C12" s="7" t="s">
        <v>14</v>
      </c>
      <c r="D12" s="7"/>
      <c r="E12" s="7"/>
      <c r="F12" s="7"/>
      <c r="G12" s="7"/>
      <c r="H12" s="7"/>
      <c r="I12" s="55">
        <v>696</v>
      </c>
      <c r="J12" s="39"/>
      <c r="K12" s="56">
        <v>2.31</v>
      </c>
      <c r="L12" s="2"/>
      <c r="M12" s="28">
        <f>I12*K12*B12</f>
        <v>102414.31199999999</v>
      </c>
      <c r="N12" s="7"/>
      <c r="O12" s="37">
        <f>B12*I12</f>
        <v>44335.199999999997</v>
      </c>
      <c r="P12" s="7"/>
      <c r="Q12" s="29">
        <f>I12*K12</f>
        <v>1607.76</v>
      </c>
      <c r="R12" s="7"/>
      <c r="S12" s="7"/>
    </row>
    <row r="13" spans="2:19" ht="23" x14ac:dyDescent="0.25">
      <c r="B13" s="36"/>
      <c r="C13" s="7"/>
      <c r="D13" s="7"/>
      <c r="E13" s="7"/>
      <c r="F13" s="7"/>
      <c r="G13" s="7"/>
      <c r="H13" s="7"/>
      <c r="I13" s="33"/>
      <c r="J13" s="32"/>
      <c r="K13" s="35"/>
      <c r="L13" s="34"/>
      <c r="M13" s="28"/>
      <c r="N13" s="7"/>
      <c r="O13" s="7"/>
      <c r="P13" s="7"/>
      <c r="Q13" s="32"/>
      <c r="R13" s="7"/>
      <c r="S13" s="7"/>
    </row>
    <row r="14" spans="2:19" ht="30" x14ac:dyDescent="0.3">
      <c r="B14" s="7"/>
      <c r="C14" s="7" t="s">
        <v>15</v>
      </c>
      <c r="D14" s="7"/>
      <c r="E14" s="7"/>
      <c r="F14" s="7"/>
      <c r="G14" s="7"/>
      <c r="H14" s="7"/>
      <c r="I14" s="33">
        <f>I12-I10</f>
        <v>346</v>
      </c>
      <c r="J14" s="32"/>
      <c r="K14" s="31">
        <f>K12-K10</f>
        <v>-0.58000000000000007</v>
      </c>
      <c r="L14" s="2"/>
      <c r="M14" s="28">
        <f>M12-M10</f>
        <v>36666.811999999991</v>
      </c>
      <c r="N14" s="28"/>
      <c r="O14" s="30">
        <f>O12-O10</f>
        <v>21585.199999999997</v>
      </c>
      <c r="P14" s="28"/>
      <c r="Q14" s="29">
        <f>Q12-Q10</f>
        <v>596.26</v>
      </c>
      <c r="R14" s="28"/>
      <c r="S14" s="28"/>
    </row>
    <row r="15" spans="2:19" ht="16.5" customHeight="1" x14ac:dyDescent="0.3">
      <c r="B15" s="7"/>
      <c r="C15" s="7"/>
      <c r="D15" s="7"/>
      <c r="E15" s="7"/>
      <c r="F15" s="7"/>
      <c r="G15" s="7"/>
      <c r="H15" s="7"/>
      <c r="I15" s="33"/>
      <c r="J15" s="32"/>
      <c r="K15" s="31"/>
      <c r="L15" s="2"/>
      <c r="M15" s="28"/>
      <c r="N15" s="28"/>
      <c r="O15" s="30"/>
      <c r="P15" s="28"/>
      <c r="Q15" s="29"/>
      <c r="R15" s="28"/>
      <c r="S15" s="28"/>
    </row>
    <row r="16" spans="2:19" ht="12" customHeight="1" x14ac:dyDescent="0.2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2:19" ht="16.5" customHeight="1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ht="30" x14ac:dyDescent="0.3">
      <c r="B18" s="2"/>
      <c r="C18" s="2"/>
      <c r="D18" s="2" t="s">
        <v>16</v>
      </c>
      <c r="E18" s="2"/>
      <c r="F18" s="2"/>
      <c r="G18" s="2"/>
      <c r="H18" s="2"/>
      <c r="I18" s="17">
        <f>M12</f>
        <v>102414.31199999999</v>
      </c>
      <c r="J18" s="16" t="s">
        <v>17</v>
      </c>
      <c r="K18" s="17">
        <f>M10</f>
        <v>65747.5</v>
      </c>
      <c r="L18" s="2"/>
      <c r="M18" s="17">
        <f>I18-K18</f>
        <v>36666.811999999991</v>
      </c>
      <c r="N18" s="2" t="s">
        <v>18</v>
      </c>
      <c r="O18" s="2"/>
      <c r="P18" s="2"/>
      <c r="Q18" s="2"/>
      <c r="R18" s="2"/>
      <c r="S18" s="2"/>
    </row>
    <row r="19" spans="2:19" ht="18" customHeight="1" x14ac:dyDescent="0.3">
      <c r="B19" s="2"/>
      <c r="C19" s="2"/>
      <c r="D19" s="2"/>
      <c r="E19" s="2"/>
      <c r="F19" s="2"/>
      <c r="G19" s="2"/>
      <c r="H19" s="2"/>
      <c r="I19" s="17"/>
      <c r="J19" s="16"/>
      <c r="K19" s="17"/>
      <c r="L19" s="2"/>
      <c r="M19" s="17"/>
      <c r="N19" s="2"/>
      <c r="O19" s="2"/>
      <c r="P19" s="2"/>
      <c r="Q19" s="2"/>
      <c r="R19" s="2"/>
      <c r="S19" s="2"/>
    </row>
    <row r="20" spans="2:19" ht="25" customHeight="1" x14ac:dyDescent="0.3">
      <c r="B20" s="2"/>
      <c r="C20" s="2"/>
      <c r="D20" s="2"/>
      <c r="E20" s="2"/>
      <c r="F20" s="2"/>
      <c r="G20" s="2"/>
      <c r="H20" s="2"/>
      <c r="I20" s="2"/>
      <c r="J20" s="16"/>
      <c r="K20" s="2"/>
      <c r="L20" s="2"/>
      <c r="M20" s="2"/>
      <c r="N20" s="2"/>
      <c r="O20" s="2"/>
      <c r="P20" s="2"/>
      <c r="Q20" s="2"/>
      <c r="R20" s="2"/>
      <c r="S20" s="2"/>
    </row>
    <row r="21" spans="2:19" ht="30" x14ac:dyDescent="0.3">
      <c r="B21" s="2"/>
      <c r="C21" s="2"/>
      <c r="D21" s="20" t="s">
        <v>19</v>
      </c>
      <c r="E21" s="20"/>
      <c r="F21" s="20"/>
      <c r="G21" s="20"/>
      <c r="H21" s="16" t="s">
        <v>20</v>
      </c>
      <c r="I21" s="22">
        <f>I18</f>
        <v>102414.31199999999</v>
      </c>
      <c r="J21" s="23" t="s">
        <v>17</v>
      </c>
      <c r="K21" s="22">
        <f>K18</f>
        <v>65747.5</v>
      </c>
      <c r="L21" s="16" t="s">
        <v>20</v>
      </c>
      <c r="M21" s="17">
        <f>(I21-K21)/J22</f>
        <v>575.61714285714277</v>
      </c>
      <c r="N21" s="14" t="s">
        <v>21</v>
      </c>
      <c r="O21" s="14"/>
      <c r="P21" s="14"/>
      <c r="Q21" s="2"/>
      <c r="R21" s="2"/>
      <c r="S21" s="2"/>
    </row>
    <row r="22" spans="2:19" ht="25" customHeight="1" x14ac:dyDescent="0.3">
      <c r="B22" s="2"/>
      <c r="C22" s="2"/>
      <c r="D22" s="20"/>
      <c r="E22" s="20"/>
      <c r="F22" s="20"/>
      <c r="G22" s="20"/>
      <c r="H22" s="16"/>
      <c r="I22" s="17"/>
      <c r="J22" s="26">
        <f>B12</f>
        <v>63.699999999999996</v>
      </c>
      <c r="K22" s="17"/>
      <c r="L22" s="16"/>
      <c r="M22" s="17"/>
      <c r="N22" s="14"/>
      <c r="O22" s="14"/>
      <c r="P22" s="14"/>
      <c r="Q22" s="2"/>
      <c r="R22" s="2"/>
      <c r="S22" s="2"/>
    </row>
    <row r="23" spans="2:19" ht="25" customHeight="1" x14ac:dyDescent="0.3">
      <c r="B23" s="2"/>
      <c r="C23" s="2"/>
      <c r="D23" s="20"/>
      <c r="E23" s="20"/>
      <c r="F23" s="20"/>
      <c r="G23" s="20"/>
      <c r="H23" s="25"/>
      <c r="I23" s="2"/>
      <c r="J23" s="25"/>
      <c r="K23" s="2"/>
      <c r="L23" s="25"/>
      <c r="M23" s="2"/>
      <c r="N23" s="2"/>
      <c r="O23" s="2"/>
      <c r="P23" s="2"/>
      <c r="Q23" s="2"/>
      <c r="R23" s="2"/>
      <c r="S23" s="2"/>
    </row>
    <row r="24" spans="2:19" ht="30" x14ac:dyDescent="0.3">
      <c r="B24" s="2"/>
      <c r="C24" s="2"/>
      <c r="D24" s="20" t="s">
        <v>22</v>
      </c>
      <c r="E24" s="20"/>
      <c r="F24" s="20"/>
      <c r="G24" s="19"/>
      <c r="H24" s="16" t="s">
        <v>20</v>
      </c>
      <c r="I24" s="24">
        <f>I18</f>
        <v>102414.31199999999</v>
      </c>
      <c r="J24" s="23" t="s">
        <v>17</v>
      </c>
      <c r="K24" s="22">
        <f>K18</f>
        <v>65747.5</v>
      </c>
      <c r="L24" s="16" t="s">
        <v>20</v>
      </c>
      <c r="M24" s="15">
        <f>(I24-K24)/J25</f>
        <v>1.6987015177065765</v>
      </c>
      <c r="N24" s="14" t="s">
        <v>23</v>
      </c>
      <c r="O24" s="14"/>
      <c r="P24" s="14"/>
      <c r="Q24" s="2"/>
      <c r="R24" s="2"/>
      <c r="S24" s="2"/>
    </row>
    <row r="25" spans="2:19" ht="30" x14ac:dyDescent="0.3">
      <c r="B25" s="2"/>
      <c r="C25" s="2"/>
      <c r="D25" s="20"/>
      <c r="E25" s="20"/>
      <c r="F25" s="20"/>
      <c r="G25" s="19"/>
      <c r="H25" s="16"/>
      <c r="I25" s="18"/>
      <c r="J25" s="21">
        <f>O14</f>
        <v>21585.199999999997</v>
      </c>
      <c r="K25" s="17"/>
      <c r="L25" s="16"/>
      <c r="M25" s="15"/>
      <c r="N25" s="14"/>
      <c r="O25" s="14"/>
      <c r="P25" s="14"/>
      <c r="Q25" s="2"/>
      <c r="R25" s="2"/>
      <c r="S25" s="2"/>
    </row>
    <row r="26" spans="2:19" ht="30" x14ac:dyDescent="0.3">
      <c r="B26" s="2"/>
      <c r="C26" s="2"/>
      <c r="D26" s="20"/>
      <c r="E26" s="20"/>
      <c r="F26" s="20"/>
      <c r="G26" s="19"/>
      <c r="H26" s="16"/>
      <c r="I26" s="18"/>
      <c r="J26" s="21"/>
      <c r="K26" s="17"/>
      <c r="L26" s="16"/>
      <c r="M26" s="15"/>
      <c r="N26" s="14"/>
      <c r="O26" s="14"/>
      <c r="P26" s="14"/>
      <c r="Q26" s="2"/>
      <c r="R26" s="2"/>
      <c r="S26" s="2"/>
    </row>
    <row r="27" spans="2:19" ht="30" x14ac:dyDescent="0.3">
      <c r="B27" s="2"/>
      <c r="C27" s="2"/>
      <c r="D27" s="20" t="s">
        <v>24</v>
      </c>
      <c r="E27" s="20"/>
      <c r="F27" s="20"/>
      <c r="G27" s="19"/>
      <c r="H27" s="16" t="s">
        <v>20</v>
      </c>
      <c r="I27" s="24">
        <f>I21</f>
        <v>102414.31199999999</v>
      </c>
      <c r="J27" s="23" t="s">
        <v>17</v>
      </c>
      <c r="K27" s="22">
        <f>K21</f>
        <v>65747.5</v>
      </c>
      <c r="L27" s="16" t="s">
        <v>20</v>
      </c>
      <c r="M27" s="15">
        <f>(I27-K27)/J28</f>
        <v>733.33623999999986</v>
      </c>
      <c r="N27" s="14" t="s">
        <v>25</v>
      </c>
      <c r="O27" s="14"/>
      <c r="P27" s="14"/>
      <c r="Q27" s="2"/>
      <c r="R27" s="2"/>
      <c r="S27" s="2"/>
    </row>
    <row r="28" spans="2:19" ht="30" x14ac:dyDescent="0.3">
      <c r="B28" s="2"/>
      <c r="C28" s="2"/>
      <c r="D28" s="20"/>
      <c r="E28" s="20"/>
      <c r="F28" s="20"/>
      <c r="G28" s="19"/>
      <c r="H28" s="16"/>
      <c r="I28" s="18"/>
      <c r="J28" s="21">
        <f>C34</f>
        <v>50</v>
      </c>
      <c r="K28" s="17"/>
      <c r="L28" s="16"/>
      <c r="M28" s="15"/>
      <c r="N28" s="14"/>
      <c r="O28" s="14"/>
      <c r="P28" s="14"/>
      <c r="Q28" s="2"/>
      <c r="R28" s="2"/>
      <c r="S28" s="2"/>
    </row>
    <row r="29" spans="2:19" ht="30" x14ac:dyDescent="0.3">
      <c r="B29" s="2"/>
      <c r="C29" s="2"/>
      <c r="D29" s="20"/>
      <c r="E29" s="20"/>
      <c r="F29" s="20"/>
      <c r="G29" s="19"/>
      <c r="H29" s="16"/>
      <c r="I29" s="18"/>
      <c r="J29" s="21"/>
      <c r="K29" s="17"/>
      <c r="L29" s="16"/>
      <c r="M29" s="15"/>
      <c r="N29" s="14"/>
      <c r="O29" s="14"/>
      <c r="P29" s="14"/>
      <c r="Q29" s="2"/>
      <c r="R29" s="2"/>
      <c r="S29" s="2"/>
    </row>
    <row r="30" spans="2:19" ht="30" x14ac:dyDescent="0.3">
      <c r="B30" s="2"/>
      <c r="C30" s="2"/>
      <c r="D30" s="20"/>
      <c r="E30" s="20"/>
      <c r="F30" s="20"/>
      <c r="G30" s="19"/>
      <c r="H30" s="16"/>
      <c r="I30" s="18"/>
      <c r="J30" s="16"/>
      <c r="K30" s="17"/>
      <c r="L30" s="16"/>
      <c r="M30" s="15"/>
      <c r="N30" s="14"/>
      <c r="O30" s="14"/>
      <c r="P30" s="14"/>
      <c r="Q30" s="2"/>
      <c r="R30" s="2"/>
      <c r="S30" s="52"/>
    </row>
    <row r="31" spans="2:19" ht="30" x14ac:dyDescent="0.3">
      <c r="B31" s="2"/>
      <c r="C31" s="12" t="s">
        <v>26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1"/>
      <c r="P31" s="11"/>
      <c r="Q31" s="2"/>
      <c r="R31" s="2"/>
      <c r="S31" s="2"/>
    </row>
    <row r="32" spans="2:19" ht="30" x14ac:dyDescent="0.3">
      <c r="B32" s="13"/>
      <c r="C32" s="12" t="s">
        <v>27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1"/>
      <c r="P32" s="11"/>
      <c r="Q32" s="2"/>
      <c r="R32" s="2"/>
      <c r="S32" s="2"/>
    </row>
    <row r="33" spans="1:19" ht="30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30" x14ac:dyDescent="0.3">
      <c r="B34" s="2"/>
      <c r="C34" s="57">
        <v>50</v>
      </c>
      <c r="D34" s="7" t="s">
        <v>28</v>
      </c>
      <c r="E34" s="2"/>
      <c r="F34" s="2"/>
      <c r="G34" s="7"/>
      <c r="H34" s="2"/>
      <c r="I34" s="10" t="s">
        <v>29</v>
      </c>
      <c r="J34" s="9">
        <f>B10/C34</f>
        <v>1.3</v>
      </c>
      <c r="K34" s="8" t="s">
        <v>30</v>
      </c>
      <c r="L34" s="2"/>
      <c r="M34" s="2"/>
      <c r="N34" s="2"/>
      <c r="O34" s="2"/>
      <c r="P34" s="2"/>
      <c r="Q34" s="2"/>
      <c r="R34" s="2"/>
      <c r="S34" s="2"/>
    </row>
    <row r="35" spans="1:19" ht="30" x14ac:dyDescent="0.3">
      <c r="B35" s="2"/>
      <c r="C35" s="58">
        <v>0.02</v>
      </c>
      <c r="D35" s="7" t="s">
        <v>31</v>
      </c>
      <c r="E35" s="2"/>
      <c r="F35" s="2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30" x14ac:dyDescent="0.3">
      <c r="B36" s="2"/>
      <c r="C36" s="57">
        <v>200</v>
      </c>
      <c r="D36" s="7" t="s">
        <v>32</v>
      </c>
      <c r="E36" s="7"/>
      <c r="F36" s="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30" x14ac:dyDescent="0.3">
      <c r="B37" s="2"/>
      <c r="C37" s="7"/>
      <c r="D37" s="6">
        <f>I14/C36</f>
        <v>1.73</v>
      </c>
      <c r="E37" s="5" t="s">
        <v>33</v>
      </c>
      <c r="F37" s="5"/>
      <c r="G37" s="4"/>
      <c r="H37" s="4"/>
      <c r="I37" s="4"/>
      <c r="J37" s="3"/>
      <c r="K37" s="2"/>
      <c r="L37" s="2"/>
      <c r="M37" s="2"/>
      <c r="N37" s="2"/>
      <c r="O37" s="2"/>
      <c r="P37" s="2"/>
      <c r="Q37" s="2"/>
      <c r="R37" s="2"/>
      <c r="S37" s="2"/>
    </row>
    <row r="38" spans="1:19" ht="30" x14ac:dyDescent="0.3">
      <c r="B38" s="6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30" x14ac:dyDescent="0.3">
      <c r="A39" s="61"/>
      <c r="B39" s="65" t="s">
        <v>34</v>
      </c>
      <c r="C39" s="6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30" x14ac:dyDescent="0.3">
      <c r="A40" s="61"/>
      <c r="B40" s="65" t="s">
        <v>35</v>
      </c>
      <c r="C40" s="62"/>
      <c r="D40" s="63"/>
      <c r="E40" s="6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30" x14ac:dyDescent="0.3">
      <c r="A41" s="64"/>
      <c r="B41" s="65" t="s">
        <v>36</v>
      </c>
      <c r="C41" s="62"/>
      <c r="D41" s="63"/>
      <c r="E41" s="6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30" x14ac:dyDescent="0.3">
      <c r="A42" s="61"/>
      <c r="B42" s="65" t="s">
        <v>37</v>
      </c>
      <c r="C42" s="62"/>
      <c r="D42" s="63"/>
      <c r="E42" s="6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5" x14ac:dyDescent="0.25">
      <c r="B43" s="65" t="s">
        <v>38</v>
      </c>
    </row>
  </sheetData>
  <sheetProtection selectLockedCells="1"/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VOG calc feeders</vt:lpstr>
      <vt:lpstr>'VOG calc feeders'!Print_Area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Kelley</dc:creator>
  <cp:keywords/>
  <dc:description/>
  <cp:lastModifiedBy>Deborah Choi</cp:lastModifiedBy>
  <cp:revision/>
  <dcterms:created xsi:type="dcterms:W3CDTF">2017-08-28T17:57:13Z</dcterms:created>
  <dcterms:modified xsi:type="dcterms:W3CDTF">2023-09-01T14:27:55Z</dcterms:modified>
  <cp:category/>
  <cp:contentStatus/>
</cp:coreProperties>
</file>