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Volumes/Extcomm/library/Pubs-Products/ANR/ANR-2852 Entrprise Budgets/Grazing Budgets 2023_082523/"/>
    </mc:Choice>
  </mc:AlternateContent>
  <xr:revisionPtr revIDLastSave="0" documentId="13_ncr:1_{B76A660D-463D-2942-8066-19FB5FF2EBE8}" xr6:coauthVersionLast="47" xr6:coauthVersionMax="47" xr10:uidLastSave="{00000000-0000-0000-0000-000000000000}"/>
  <bookViews>
    <workbookView xWindow="10360" yWindow="2080" windowWidth="33780" windowHeight="20740" xr2:uid="{00000000-000D-0000-FFFF-FFFF00000000}"/>
  </bookViews>
  <sheets>
    <sheet name="FesEstab23" sheetId="1" r:id="rId1"/>
    <sheet name="Notes and Assumptions" sheetId="2" r:id="rId2"/>
  </sheets>
  <definedNames>
    <definedName name="\AUTOEXEC">FesEstab23!$M$1</definedName>
    <definedName name="\j">#REF!</definedName>
    <definedName name="\l">FesEstab23!#REF!</definedName>
    <definedName name="\p">FesEstab23!$M$3</definedName>
    <definedName name="BTABLE">FesEstab23!$A$12:$G$42</definedName>
    <definedName name="BTABLE1">FesEstab23!$A$12:$J$63</definedName>
    <definedName name="BTABLEP">#REF!</definedName>
    <definedName name="F93_">#REF!</definedName>
    <definedName name="FOOT">FesEstab23!$M$7:$T$9</definedName>
    <definedName name="FOOT1">FesEstab23!$M$43:$M$45</definedName>
    <definedName name="FUNGI">#REF!</definedName>
    <definedName name="HELP">FesEstab23!$A$1:$G$11</definedName>
    <definedName name="HERB">#REF!</definedName>
    <definedName name="INPUT">#REF!</definedName>
    <definedName name="INSECT">#REF!</definedName>
    <definedName name="MTABLE">FesEstab23!$A$67:$G$109</definedName>
    <definedName name="MTABLEP">#REF!</definedName>
    <definedName name="NEMA">#REF!</definedName>
    <definedName name="_xlnm.Print_Area" localSheetId="0">FesEstab23!$A$11:$J$62</definedName>
    <definedName name="REF">FesEstab23!$M$26:$R$30</definedName>
    <definedName name="rename">FesEstab23!#REF!</definedName>
    <definedName name="SYSTEM">#REF!</definedName>
    <definedName name="TRAC">FesEstab23!$M$10:$M$14</definedName>
    <definedName name="Z_364E1040_7D23_11D4_ABB6_00C04F137C40_.wvu.PrintArea" localSheetId="0" hidden="1">FesEstab23!$A$11:$G$109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T20" i="1"/>
  <c r="U20" i="1" s="1"/>
  <c r="F21" i="1"/>
  <c r="T21" i="1"/>
  <c r="U21" i="1" s="1"/>
  <c r="F23" i="1"/>
  <c r="F24" i="1"/>
  <c r="F25" i="1"/>
  <c r="F26" i="1"/>
  <c r="F27" i="1"/>
  <c r="F29" i="1"/>
  <c r="G33" i="1"/>
  <c r="C66" i="1"/>
  <c r="D75" i="1"/>
  <c r="J80" i="1" s="1"/>
  <c r="D76" i="1"/>
  <c r="J81" i="1" s="1"/>
  <c r="D77" i="1"/>
  <c r="J82" i="1" s="1"/>
  <c r="D78" i="1"/>
  <c r="J83" i="1" s="1"/>
  <c r="D79" i="1"/>
  <c r="J84" i="1" s="1"/>
  <c r="D80" i="1"/>
  <c r="J85" i="1" s="1"/>
  <c r="K80" i="1"/>
  <c r="L80" i="1"/>
  <c r="M80" i="1"/>
  <c r="K81" i="1"/>
  <c r="L81" i="1"/>
  <c r="M81" i="1"/>
  <c r="K82" i="1"/>
  <c r="L82" i="1"/>
  <c r="M82" i="1"/>
  <c r="F83" i="1"/>
  <c r="E30" i="1" s="1"/>
  <c r="F30" i="1" s="1"/>
  <c r="G83" i="1"/>
  <c r="E36" i="1" s="1"/>
  <c r="F36" i="1" s="1"/>
  <c r="K83" i="1"/>
  <c r="L83" i="1"/>
  <c r="M83" i="1"/>
  <c r="K84" i="1"/>
  <c r="L84" i="1"/>
  <c r="M84" i="1"/>
  <c r="K85" i="1"/>
  <c r="L85" i="1"/>
  <c r="M85" i="1"/>
  <c r="E83" i="1" l="1"/>
  <c r="D83" i="1"/>
  <c r="D85" i="1" s="1"/>
  <c r="D28" i="1" s="1"/>
  <c r="F28" i="1" s="1"/>
  <c r="D31" i="1" s="1"/>
  <c r="F31" i="1" s="1"/>
  <c r="F33" i="1" l="1"/>
  <c r="D37" i="1" s="1"/>
  <c r="F37" i="1" s="1"/>
  <c r="F39" i="1" s="1"/>
  <c r="F42" i="1" s="1"/>
</calcChain>
</file>

<file path=xl/sharedStrings.xml><?xml version="1.0" encoding="utf-8"?>
<sst xmlns="http://schemas.openxmlformats.org/spreadsheetml/2006/main" count="139" uniqueCount="99">
  <si>
    <t xml:space="preserve">                    MAX RUNGE - EXTENSION ECONOMIST</t>
  </si>
  <si>
    <t>UNALLOCATED LABOR (HRS./AC.)</t>
  </si>
  <si>
    <t>ROTARY MOWER 12'</t>
  </si>
  <si>
    <t>GRAIND DRILL 12'</t>
  </si>
  <si>
    <t>SELECTED OPERATIONS</t>
  </si>
  <si>
    <t>DISK HARROW 14'</t>
  </si>
  <si>
    <t>PER ACRE TOTALS FOR</t>
  </si>
  <si>
    <t>CHISEL PLOW RIGID 15'</t>
  </si>
  <si>
    <t>BROADCAST SPRAYER 27'</t>
  </si>
  <si>
    <t>&lt;==== UNALLOCATED LABOR TO MACHINE LABOR RATIO</t>
  </si>
  <si>
    <t>&lt;==== LABOR TO MACHINE RATIO</t>
  </si>
  <si>
    <t xml:space="preserve">     ------------- per trip ------------</t>
  </si>
  <si>
    <t>COSTS</t>
  </si>
  <si>
    <t xml:space="preserve"> HOURS</t>
  </si>
  <si>
    <t>OVER</t>
  </si>
  <si>
    <t xml:space="preserve">  FIXED</t>
  </si>
  <si>
    <t>VARIABLE</t>
  </si>
  <si>
    <t>MACHINE</t>
  </si>
  <si>
    <t xml:space="preserve"> LABOR</t>
  </si>
  <si>
    <t>TIMES</t>
  </si>
  <si>
    <t>OPERATION *       MONTH</t>
  </si>
  <si>
    <t>PER ACRE MACHINERY AND LABOR REQUIREMENTS FOR TYPICAL OPERATIONS</t>
  </si>
  <si>
    <t>FESCUE ESTABLISHMENT</t>
  </si>
  <si>
    <t>THESE ESTIMATES SHOULD BE USED AS GUIDES FOR PLANNING PURPOSES ONLY.</t>
  </si>
  <si>
    <t/>
  </si>
  <si>
    <t>FERTILIZER AND LIME COSTS REFLECT CUSTOM SPREADING.</t>
  </si>
  <si>
    <t>FERTILIZER RATES USED (80-50-50) BASED ON MEDIUM LEVEL OF SOIL FERTILITY.</t>
  </si>
  <si>
    <t>3. TOTAL COSTS OF ALL SPECIFIED EXPENSES</t>
  </si>
  <si>
    <t xml:space="preserve">   TOTAL FIXED COSTS</t>
  </si>
  <si>
    <t>DOL.</t>
  </si>
  <si>
    <t xml:space="preserve">     GENERAL OVERHEAD</t>
  </si>
  <si>
    <t>ACRE</t>
  </si>
  <si>
    <t xml:space="preserve">     TRACTOR &amp; EQUIPMENT</t>
  </si>
  <si>
    <t>2. FIXED COSTS</t>
  </si>
  <si>
    <t xml:space="preserve">   TOTAL VARIABLE COST</t>
  </si>
  <si>
    <t xml:space="preserve">     INTEREST ON OP. CAP.</t>
  </si>
  <si>
    <t xml:space="preserve">     TRACTORS &amp; EQUIPMENT</t>
  </si>
  <si>
    <t xml:space="preserve">     LAND RENT</t>
  </si>
  <si>
    <t>HOUR</t>
  </si>
  <si>
    <t xml:space="preserve">     HERBICIDE*</t>
  </si>
  <si>
    <t>TONS</t>
  </si>
  <si>
    <t xml:space="preserve">     LIME</t>
  </si>
  <si>
    <t>LBS.</t>
  </si>
  <si>
    <t xml:space="preserve">        POTASH</t>
  </si>
  <si>
    <t xml:space="preserve">        PHOSPHATE</t>
  </si>
  <si>
    <t xml:space="preserve">        NITROGEN</t>
  </si>
  <si>
    <t xml:space="preserve">     FERTILIZER</t>
  </si>
  <si>
    <t xml:space="preserve">     SEED</t>
  </si>
  <si>
    <t xml:space="preserve">     SOIL TEST</t>
  </si>
  <si>
    <t>Price/lb</t>
  </si>
  <si>
    <t>1. VARIABLE COSTS</t>
  </si>
  <si>
    <t>FARM</t>
  </si>
  <si>
    <t>PER ACRE</t>
  </si>
  <si>
    <t>COST/UNIT</t>
  </si>
  <si>
    <t>QUANTITY</t>
  </si>
  <si>
    <t>UNIT</t>
  </si>
  <si>
    <t>ITEM</t>
  </si>
  <si>
    <t>YOUR</t>
  </si>
  <si>
    <t>TOTAL</t>
  </si>
  <si>
    <t>PRICE OR</t>
  </si>
  <si>
    <t>FOLLOWING RECOMMENDED MANAGEMENT PRACTICES</t>
  </si>
  <si>
    <t xml:space="preserve">ESTIMATED ANNUAL COSTS PER ACRE </t>
  </si>
  <si>
    <t>FESCUE ESTABLISHMENT  (NOVEL ENDOPHYTE)*</t>
  </si>
  <si>
    <t>NOTE: Changes can be made ONLY in the  HIGHLIGHTED cells.</t>
  </si>
  <si>
    <t xml:space="preserve">                    KIM MULLINEX - EXTENSION BEEF SPECIALIST</t>
  </si>
  <si>
    <t xml:space="preserve">                    LEANNE DILLARD, EXTENSION FORAGE SPECIALIST</t>
  </si>
  <si>
    <t>(non-toxic, friendly) tall fescue pasture will require at least 2 broadcast applications of a non-selective</t>
  </si>
  <si>
    <t>herbicide to kill the existing fescue and other plant present and / or the addition of a summer annual</t>
  </si>
  <si>
    <t>cover crop to smother the existing stand (either "spray-spray-plant" or "spray-smother-spray-plant</t>
  </si>
  <si>
    <t>techniques are both acceptable methods to eliminate existing stands ). Wheat is often a successful winter</t>
  </si>
  <si>
    <t>cover crop if initial herbicide application begins in autumn. Possible options for summer smother crops</t>
  </si>
  <si>
    <t>include species such as sorghum-sudangrass, forage soybeans, cowpeas, etc. Many of these have</t>
  </si>
  <si>
    <t>herbicide-resistant technologies for improved seasonal weed control and therefore costs will vary</t>
  </si>
  <si>
    <t xml:space="preserve">accordingly. The production of seed by toxic endophyte plants should be prevented prior to  </t>
  </si>
  <si>
    <t xml:space="preserve">planting seed in the autumn. The dry matter yield of any newly established tall fescue stand will be </t>
  </si>
  <si>
    <t>significanly less during the establishment year. Therefore, the lack of available forage for grazing</t>
  </si>
  <si>
    <t>livestock should be accounted for and necesarry supplementation considered during this period.</t>
  </si>
  <si>
    <t xml:space="preserve">                    KEN KELLEY- REGIONAL EXTENSION AGENT</t>
  </si>
  <si>
    <t xml:space="preserve">REFERENCE CONTACTS: </t>
  </si>
  <si>
    <t xml:space="preserve">                    DAVID RUSSELL, EXTENSION WEED SPECIALIST</t>
  </si>
  <si>
    <t>FESCUE ESTABLISHMENT (NOVEL ENDOPHYTE) BUDGET</t>
  </si>
  <si>
    <t xml:space="preserve">     LABOR</t>
  </si>
  <si>
    <t>Notes and Assumptions</t>
  </si>
  <si>
    <t>Soil samples cost $10</t>
  </si>
  <si>
    <t xml:space="preserve">Soil Samples are pulled evert three years </t>
  </si>
  <si>
    <t>Soil Samples are pulled on 10 acre grids</t>
  </si>
  <si>
    <t>Seed is planted with a grain drill</t>
  </si>
  <si>
    <t>land is mowed twice</t>
  </si>
  <si>
    <t>ALABAMA, 2023</t>
  </si>
  <si>
    <t>land is prepared with 1 discing</t>
  </si>
  <si>
    <t>land is prepared with 1 chisel plowing</t>
  </si>
  <si>
    <t>Land is sprayed twice with Glyphosate</t>
  </si>
  <si>
    <t xml:space="preserve">Land rent is not included but charged to the cow-calf or stocker operation </t>
  </si>
  <si>
    <t>* Note: The conversion of existing "endophyte infected fescue, such as Kentucky 31" tall fescue pasture to a "novel endophyte"</t>
  </si>
  <si>
    <t xml:space="preserve">The Alabama Cooperative Extension System (Alabama A&amp;M University and Auburn University) </t>
  </si>
  <si>
    <t xml:space="preserve">is an equal opportunity educator, provider, and employer. Trade and brand names are given for </t>
  </si>
  <si>
    <t xml:space="preserve">information purposes only. No guarantee, endorsement, or discrimination among comparable </t>
  </si>
  <si>
    <t xml:space="preserve">products is intended or implied by the Alabama Cooperative Extension System. </t>
  </si>
  <si>
    <t>© 2023 by the Alabama Cooperative Extension System.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</si>
</sst>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)"/>
    <numFmt numFmtId="165" formatCode="0.0000"/>
    <numFmt numFmtId="166" formatCode="0_)"/>
  </numFmts>
  <fonts count="13" x14ac:knownFonts="1">
    <font>
      <sz val="10"/>
      <name val="Courie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26"/>
      <name val="Arial"/>
      <family val="2"/>
    </font>
    <font>
      <b/>
      <sz val="10"/>
      <color theme="8"/>
      <name val="Arial"/>
      <family val="2"/>
    </font>
    <font>
      <b/>
      <sz val="12"/>
      <color rgb="FF0070C0"/>
      <name val="Arial"/>
      <family val="2"/>
    </font>
    <font>
      <sz val="20"/>
      <color theme="1"/>
      <name val="Calibri"/>
      <family val="2"/>
    </font>
    <font>
      <sz val="10"/>
      <name val="Calibri"/>
      <family val="2"/>
    </font>
    <font>
      <sz val="8"/>
      <name val="Arial"/>
      <family val="2"/>
    </font>
    <font>
      <b/>
      <sz val="10"/>
      <color theme="8" tint="-0.499984740745262"/>
      <name val="Arial"/>
      <family val="2"/>
    </font>
    <font>
      <b/>
      <sz val="10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46">
    <xf numFmtId="164" fontId="0" fillId="0" borderId="0" xfId="0"/>
    <xf numFmtId="164" fontId="1" fillId="0" borderId="0" xfId="0" applyFont="1"/>
    <xf numFmtId="164" fontId="2" fillId="2" borderId="0" xfId="0" applyFont="1" applyFill="1"/>
    <xf numFmtId="164" fontId="2" fillId="2" borderId="0" xfId="0" applyFont="1" applyFill="1" applyAlignment="1" applyProtection="1">
      <alignment horizontal="left"/>
      <protection locked="0"/>
    </xf>
    <xf numFmtId="164" fontId="2" fillId="2" borderId="0" xfId="0" applyFont="1" applyFill="1" applyAlignment="1" applyProtection="1">
      <alignment horizontal="fill"/>
      <protection locked="0"/>
    </xf>
    <xf numFmtId="164" fontId="1" fillId="0" borderId="0" xfId="0" applyFont="1" applyAlignment="1" applyProtection="1">
      <alignment horizontal="left"/>
      <protection locked="0"/>
    </xf>
    <xf numFmtId="164" fontId="1" fillId="0" borderId="0" xfId="0" applyFont="1" applyProtection="1">
      <protection locked="0"/>
    </xf>
    <xf numFmtId="164" fontId="2" fillId="2" borderId="1" xfId="0" applyFont="1" applyFill="1" applyBorder="1"/>
    <xf numFmtId="164" fontId="2" fillId="2" borderId="1" xfId="0" applyFont="1" applyFill="1" applyBorder="1" applyProtection="1">
      <protection locked="0"/>
    </xf>
    <xf numFmtId="164" fontId="2" fillId="2" borderId="1" xfId="0" applyFont="1" applyFill="1" applyBorder="1" applyAlignment="1" applyProtection="1">
      <alignment horizontal="left"/>
      <protection locked="0"/>
    </xf>
    <xf numFmtId="164" fontId="1" fillId="2" borderId="0" xfId="0" applyFont="1" applyFill="1" applyAlignment="1" applyProtection="1">
      <alignment horizontal="left"/>
      <protection locked="0"/>
    </xf>
    <xf numFmtId="2" fontId="2" fillId="2" borderId="0" xfId="0" applyNumberFormat="1" applyFont="1" applyFill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0" xfId="0" applyFont="1" applyFill="1" applyProtection="1">
      <protection locked="0"/>
    </xf>
    <xf numFmtId="164" fontId="2" fillId="2" borderId="2" xfId="0" applyFont="1" applyFill="1" applyBorder="1" applyProtection="1">
      <protection locked="0"/>
    </xf>
    <xf numFmtId="164" fontId="2" fillId="2" borderId="2" xfId="0" applyFont="1" applyFill="1" applyBorder="1"/>
    <xf numFmtId="164" fontId="1" fillId="0" borderId="2" xfId="0" applyFont="1" applyBorder="1"/>
    <xf numFmtId="164" fontId="2" fillId="2" borderId="0" xfId="0" applyFont="1" applyFill="1" applyAlignment="1" applyProtection="1">
      <alignment horizontal="right"/>
      <protection locked="0"/>
    </xf>
    <xf numFmtId="164" fontId="2" fillId="2" borderId="1" xfId="0" applyFont="1" applyFill="1" applyBorder="1" applyAlignment="1" applyProtection="1">
      <alignment horizontal="right"/>
      <protection locked="0"/>
    </xf>
    <xf numFmtId="164" fontId="1" fillId="2" borderId="0" xfId="0" applyFont="1" applyFill="1"/>
    <xf numFmtId="164" fontId="3" fillId="2" borderId="0" xfId="0" applyFont="1" applyFill="1" applyAlignment="1" applyProtection="1">
      <alignment horizontal="left"/>
      <protection locked="0"/>
    </xf>
    <xf numFmtId="164" fontId="2" fillId="2" borderId="2" xfId="0" quotePrefix="1" applyFont="1" applyFill="1" applyBorder="1" applyAlignment="1" applyProtection="1">
      <alignment horizontal="left"/>
      <protection locked="0"/>
    </xf>
    <xf numFmtId="164" fontId="2" fillId="2" borderId="0" xfId="0" applyFont="1" applyFill="1" applyAlignment="1">
      <alignment horizontal="center"/>
    </xf>
    <xf numFmtId="164" fontId="2" fillId="2" borderId="3" xfId="0" applyFont="1" applyFill="1" applyBorder="1" applyProtection="1">
      <protection locked="0"/>
    </xf>
    <xf numFmtId="164" fontId="2" fillId="2" borderId="0" xfId="0" applyFont="1" applyFill="1" applyAlignment="1" applyProtection="1">
      <alignment horizontal="center"/>
      <protection locked="0"/>
    </xf>
    <xf numFmtId="164" fontId="2" fillId="2" borderId="4" xfId="0" applyFont="1" applyFill="1" applyBorder="1" applyProtection="1">
      <protection locked="0"/>
    </xf>
    <xf numFmtId="164" fontId="2" fillId="2" borderId="5" xfId="0" applyFont="1" applyFill="1" applyBorder="1" applyProtection="1">
      <protection locked="0"/>
    </xf>
    <xf numFmtId="166" fontId="1" fillId="0" borderId="0" xfId="0" applyNumberFormat="1" applyFont="1" applyAlignment="1" applyProtection="1">
      <alignment horizontal="left"/>
      <protection locked="0"/>
    </xf>
    <xf numFmtId="164" fontId="2" fillId="2" borderId="1" xfId="0" applyFont="1" applyFill="1" applyBorder="1" applyAlignment="1" applyProtection="1">
      <alignment horizontal="center"/>
      <protection locked="0"/>
    </xf>
    <xf numFmtId="164" fontId="4" fillId="0" borderId="0" xfId="0" applyFont="1"/>
    <xf numFmtId="164" fontId="4" fillId="0" borderId="0" xfId="0" applyFont="1" applyAlignment="1" applyProtection="1">
      <alignment horizontal="left"/>
      <protection locked="0"/>
    </xf>
    <xf numFmtId="164" fontId="1" fillId="0" borderId="0" xfId="0" applyFont="1" applyAlignment="1" applyProtection="1">
      <alignment horizontal="right"/>
      <protection locked="0"/>
    </xf>
    <xf numFmtId="164" fontId="5" fillId="0" borderId="0" xfId="0" applyFont="1" applyAlignment="1" applyProtection="1">
      <alignment horizontal="left"/>
      <protection locked="0"/>
    </xf>
    <xf numFmtId="164" fontId="1" fillId="0" borderId="0" xfId="0" applyFont="1" applyAlignment="1" applyProtection="1">
      <alignment horizontal="fill"/>
      <protection locked="0"/>
    </xf>
    <xf numFmtId="164" fontId="2" fillId="2" borderId="0" xfId="0" applyFont="1" applyFill="1" applyAlignment="1" applyProtection="1">
      <alignment horizontal="left" wrapText="1"/>
      <protection locked="0"/>
    </xf>
    <xf numFmtId="164" fontId="6" fillId="2" borderId="0" xfId="0" applyFont="1" applyFill="1" applyProtection="1">
      <protection locked="0"/>
    </xf>
    <xf numFmtId="165" fontId="6" fillId="2" borderId="0" xfId="0" applyNumberFormat="1" applyFont="1" applyFill="1" applyProtection="1">
      <protection locked="0"/>
    </xf>
    <xf numFmtId="164" fontId="2" fillId="2" borderId="0" xfId="0" quotePrefix="1" applyFont="1" applyFill="1" applyAlignment="1" applyProtection="1">
      <alignment horizontal="left"/>
      <protection locked="0"/>
    </xf>
    <xf numFmtId="164" fontId="7" fillId="0" borderId="0" xfId="0" applyFont="1" applyAlignment="1" applyProtection="1">
      <alignment horizontal="left"/>
      <protection locked="0"/>
    </xf>
    <xf numFmtId="164" fontId="8" fillId="0" borderId="0" xfId="0" applyFont="1"/>
    <xf numFmtId="164" fontId="9" fillId="0" borderId="0" xfId="0" applyFont="1"/>
    <xf numFmtId="166" fontId="9" fillId="0" borderId="0" xfId="0" applyNumberFormat="1" applyFont="1" applyAlignment="1">
      <alignment horizontal="left"/>
    </xf>
    <xf numFmtId="164" fontId="9" fillId="0" borderId="0" xfId="0" applyFont="1" applyAlignment="1">
      <alignment horizontal="left"/>
    </xf>
    <xf numFmtId="164" fontId="10" fillId="2" borderId="0" xfId="0" applyFont="1" applyFill="1" applyAlignment="1" applyProtection="1">
      <alignment horizontal="left"/>
      <protection locked="0"/>
    </xf>
    <xf numFmtId="164" fontId="11" fillId="0" borderId="0" xfId="0" applyFont="1" applyAlignment="1" applyProtection="1">
      <alignment horizontal="center" vertical="center" wrapText="1"/>
      <protection locked="0"/>
    </xf>
    <xf numFmtId="164" fontId="12" fillId="2" borderId="0" xfId="0" applyFont="1" applyFill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3412067" cy="1168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412067" cy="11684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>
    <pageSetUpPr fitToPage="1"/>
  </sheetPr>
  <dimension ref="A1:U109"/>
  <sheetViews>
    <sheetView showGridLines="0" tabSelected="1" topLeftCell="A2" zoomScale="90" zoomScaleNormal="90" workbookViewId="0">
      <selection activeCell="G100" sqref="G100"/>
    </sheetView>
  </sheetViews>
  <sheetFormatPr baseColWidth="10" defaultColWidth="10.1640625" defaultRowHeight="13" x14ac:dyDescent="0.15"/>
  <cols>
    <col min="1" max="1" width="10.1640625" style="1" customWidth="1"/>
    <col min="2" max="2" width="23.1640625" style="1" customWidth="1"/>
    <col min="3" max="3" width="6.6640625" style="1" customWidth="1"/>
    <col min="4" max="9" width="10.6640625" style="1" customWidth="1"/>
    <col min="10" max="10" width="7.6640625" style="1" customWidth="1"/>
    <col min="11" max="16384" width="10.1640625" style="1"/>
  </cols>
  <sheetData>
    <row r="1" spans="1:13" x14ac:dyDescent="0.15">
      <c r="A1" s="31"/>
      <c r="B1" s="33"/>
      <c r="L1" s="5"/>
      <c r="M1" s="5"/>
    </row>
    <row r="2" spans="1:13" x14ac:dyDescent="0.15">
      <c r="A2" s="31"/>
    </row>
    <row r="3" spans="1:13" x14ac:dyDescent="0.15">
      <c r="A3" s="31"/>
      <c r="B3" s="33"/>
      <c r="L3" s="5"/>
      <c r="M3" s="5"/>
    </row>
    <row r="4" spans="1:13" ht="16" x14ac:dyDescent="0.2">
      <c r="A4" s="31"/>
      <c r="B4" s="30"/>
      <c r="C4" s="29"/>
      <c r="D4" s="29"/>
      <c r="E4" s="29"/>
      <c r="F4" s="29"/>
      <c r="G4" s="29"/>
      <c r="M4" s="5"/>
    </row>
    <row r="5" spans="1:13" ht="16" x14ac:dyDescent="0.2">
      <c r="A5" s="31"/>
      <c r="B5" s="30"/>
      <c r="C5" s="29"/>
      <c r="D5" s="29"/>
      <c r="E5" s="29"/>
      <c r="F5" s="29"/>
      <c r="G5" s="29"/>
      <c r="M5" s="5"/>
    </row>
    <row r="6" spans="1:13" ht="16" x14ac:dyDescent="0.2">
      <c r="A6" s="31"/>
      <c r="B6" s="30"/>
      <c r="C6" s="29"/>
      <c r="D6" s="29"/>
      <c r="E6" s="29"/>
      <c r="F6" s="29"/>
      <c r="G6" s="29"/>
      <c r="M6" s="5"/>
    </row>
    <row r="7" spans="1:13" ht="16" x14ac:dyDescent="0.2">
      <c r="A7" s="31"/>
      <c r="B7" s="30"/>
      <c r="C7" s="29"/>
      <c r="D7" s="29"/>
      <c r="E7" s="29"/>
      <c r="F7" s="29"/>
      <c r="G7" s="29"/>
      <c r="M7" s="5"/>
    </row>
    <row r="8" spans="1:13" ht="33" x14ac:dyDescent="0.35">
      <c r="A8" s="32" t="s">
        <v>80</v>
      </c>
      <c r="C8" s="29"/>
      <c r="D8" s="29"/>
      <c r="E8" s="29"/>
      <c r="F8" s="29"/>
      <c r="G8" s="29"/>
      <c r="M8" s="5"/>
    </row>
    <row r="9" spans="1:13" ht="16" x14ac:dyDescent="0.2">
      <c r="A9" s="31"/>
      <c r="B9" s="30"/>
      <c r="C9" s="29"/>
      <c r="D9" s="29"/>
      <c r="E9" s="29"/>
      <c r="F9" s="29"/>
      <c r="G9" s="29"/>
    </row>
    <row r="10" spans="1:13" ht="16" x14ac:dyDescent="0.2">
      <c r="A10" s="38" t="s">
        <v>63</v>
      </c>
      <c r="B10" s="5"/>
      <c r="M10" s="5"/>
    </row>
    <row r="11" spans="1:13" ht="13.25" customHeight="1" x14ac:dyDescent="0.15">
      <c r="A11" s="3" t="s">
        <v>88</v>
      </c>
      <c r="B11" s="4"/>
      <c r="C11" s="2"/>
      <c r="D11" s="2"/>
      <c r="E11" s="2"/>
      <c r="F11" s="2"/>
      <c r="G11" s="2"/>
      <c r="H11" s="2"/>
      <c r="I11" s="2"/>
      <c r="J11" s="2"/>
      <c r="M11" s="5"/>
    </row>
    <row r="12" spans="1:13" ht="13.25" customHeight="1" x14ac:dyDescent="0.15">
      <c r="A12" s="3" t="s">
        <v>62</v>
      </c>
      <c r="B12" s="2"/>
      <c r="C12" s="2"/>
      <c r="D12" s="2"/>
      <c r="E12" s="2"/>
      <c r="F12" s="2"/>
      <c r="G12" s="2"/>
      <c r="H12" s="2"/>
      <c r="I12" s="2"/>
      <c r="J12" s="2"/>
      <c r="M12" s="5"/>
    </row>
    <row r="13" spans="1:13" x14ac:dyDescent="0.15">
      <c r="A13" s="3" t="s">
        <v>61</v>
      </c>
      <c r="B13" s="2"/>
      <c r="C13" s="2"/>
      <c r="D13" s="2"/>
      <c r="E13" s="2"/>
      <c r="F13" s="2"/>
      <c r="G13" s="2"/>
      <c r="H13" s="2"/>
      <c r="I13" s="2"/>
      <c r="J13" s="2"/>
      <c r="M13" s="5"/>
    </row>
    <row r="14" spans="1:13" x14ac:dyDescent="0.15">
      <c r="A14" s="3" t="s">
        <v>60</v>
      </c>
      <c r="B14" s="2"/>
      <c r="C14" s="2"/>
      <c r="D14" s="2"/>
      <c r="E14" s="2"/>
      <c r="F14" s="2"/>
      <c r="G14" s="2"/>
      <c r="H14" s="2"/>
      <c r="I14" s="2"/>
      <c r="J14" s="2"/>
      <c r="M14" s="5"/>
    </row>
    <row r="15" spans="1:13" x14ac:dyDescent="0.15">
      <c r="A15" s="9"/>
      <c r="B15" s="7"/>
      <c r="C15" s="7"/>
      <c r="D15" s="7"/>
      <c r="E15" s="7"/>
      <c r="F15" s="7"/>
      <c r="G15" s="7"/>
      <c r="H15" s="2"/>
      <c r="I15" s="2"/>
      <c r="J15" s="2"/>
      <c r="K15" s="5"/>
    </row>
    <row r="16" spans="1:13" x14ac:dyDescent="0.15">
      <c r="A16" s="2"/>
      <c r="B16" s="2"/>
      <c r="C16" s="2"/>
      <c r="D16" s="2"/>
      <c r="E16" s="24" t="s">
        <v>59</v>
      </c>
      <c r="F16" s="24" t="s">
        <v>58</v>
      </c>
      <c r="G16" s="24" t="s">
        <v>57</v>
      </c>
      <c r="H16" s="24"/>
      <c r="I16" s="24"/>
      <c r="J16" s="2"/>
      <c r="K16" s="5" t="s">
        <v>24</v>
      </c>
      <c r="M16" s="5"/>
    </row>
    <row r="17" spans="1:21" x14ac:dyDescent="0.15">
      <c r="A17" s="9" t="s">
        <v>56</v>
      </c>
      <c r="B17" s="7"/>
      <c r="C17" s="28" t="s">
        <v>55</v>
      </c>
      <c r="D17" s="28" t="s">
        <v>54</v>
      </c>
      <c r="E17" s="28" t="s">
        <v>53</v>
      </c>
      <c r="F17" s="28" t="s">
        <v>52</v>
      </c>
      <c r="G17" s="28" t="s">
        <v>51</v>
      </c>
      <c r="H17" s="24"/>
      <c r="I17" s="24"/>
      <c r="J17" s="2"/>
      <c r="K17" s="5" t="s">
        <v>24</v>
      </c>
      <c r="M17" s="27"/>
    </row>
    <row r="18" spans="1:21" x14ac:dyDescent="0.15">
      <c r="A18" s="4"/>
      <c r="B18" s="2"/>
      <c r="C18" s="22"/>
      <c r="D18" s="2"/>
      <c r="E18" s="2"/>
      <c r="F18" s="2"/>
      <c r="G18" s="2"/>
      <c r="H18" s="2"/>
      <c r="I18" s="2"/>
      <c r="J18" s="2"/>
      <c r="K18" s="5" t="s">
        <v>24</v>
      </c>
    </row>
    <row r="19" spans="1:21" x14ac:dyDescent="0.15">
      <c r="A19" s="3" t="s">
        <v>50</v>
      </c>
      <c r="B19" s="2"/>
      <c r="C19" s="22"/>
      <c r="D19" s="2"/>
      <c r="E19" s="2"/>
      <c r="F19" s="2"/>
      <c r="G19" s="2"/>
      <c r="H19" s="2"/>
      <c r="I19" s="2"/>
      <c r="J19" s="2"/>
      <c r="K19" s="5" t="s">
        <v>24</v>
      </c>
      <c r="M19" s="5"/>
      <c r="U19" s="1" t="s">
        <v>49</v>
      </c>
    </row>
    <row r="20" spans="1:21" x14ac:dyDescent="0.15">
      <c r="A20" s="3" t="s">
        <v>48</v>
      </c>
      <c r="B20" s="2"/>
      <c r="C20" s="24" t="s">
        <v>31</v>
      </c>
      <c r="D20" s="35">
        <v>1</v>
      </c>
      <c r="E20" s="35">
        <v>1</v>
      </c>
      <c r="F20" s="13">
        <f>E20*D20</f>
        <v>1</v>
      </c>
      <c r="G20" s="8"/>
      <c r="H20" s="13"/>
      <c r="I20" s="13"/>
      <c r="J20" s="4"/>
      <c r="K20" s="5" t="s">
        <v>24</v>
      </c>
      <c r="M20" s="5"/>
      <c r="R20" s="1">
        <v>91.2</v>
      </c>
      <c r="S20" s="1">
        <v>85.95</v>
      </c>
      <c r="T20" s="1">
        <f>(R20+S20)/2</f>
        <v>88.575000000000003</v>
      </c>
      <c r="U20" s="1">
        <f>T20/25</f>
        <v>3.5430000000000001</v>
      </c>
    </row>
    <row r="21" spans="1:21" x14ac:dyDescent="0.15">
      <c r="A21" s="3" t="s">
        <v>47</v>
      </c>
      <c r="B21" s="2"/>
      <c r="C21" s="24" t="s">
        <v>42</v>
      </c>
      <c r="D21" s="35">
        <v>15</v>
      </c>
      <c r="E21" s="35">
        <v>4</v>
      </c>
      <c r="F21" s="13">
        <f>E21*D21</f>
        <v>60</v>
      </c>
      <c r="G21" s="8"/>
      <c r="H21" s="13"/>
      <c r="I21" s="13"/>
      <c r="J21" s="4"/>
      <c r="K21" s="5" t="s">
        <v>24</v>
      </c>
      <c r="M21" s="5"/>
      <c r="R21" s="1">
        <v>92.2</v>
      </c>
      <c r="S21" s="1">
        <v>86.95</v>
      </c>
      <c r="T21" s="1">
        <f>(R21+S21)/2</f>
        <v>89.575000000000003</v>
      </c>
      <c r="U21" s="1">
        <f>T21/25</f>
        <v>3.5830000000000002</v>
      </c>
    </row>
    <row r="22" spans="1:21" x14ac:dyDescent="0.15">
      <c r="A22" s="3" t="s">
        <v>46</v>
      </c>
      <c r="B22" s="2"/>
      <c r="C22" s="22"/>
      <c r="D22" s="35"/>
      <c r="E22" s="35"/>
      <c r="F22" s="13"/>
      <c r="G22" s="2"/>
      <c r="H22" s="2"/>
      <c r="I22" s="2"/>
      <c r="J22" s="2"/>
      <c r="K22" s="5" t="s">
        <v>24</v>
      </c>
    </row>
    <row r="23" spans="1:21" x14ac:dyDescent="0.15">
      <c r="A23" s="3" t="s">
        <v>45</v>
      </c>
      <c r="B23" s="2"/>
      <c r="C23" s="24" t="s">
        <v>42</v>
      </c>
      <c r="D23" s="35">
        <v>80</v>
      </c>
      <c r="E23" s="35">
        <v>0.86</v>
      </c>
      <c r="F23" s="13">
        <f t="shared" ref="F23:F31" si="0">E23*D23</f>
        <v>68.8</v>
      </c>
      <c r="G23" s="8"/>
      <c r="H23" s="13"/>
      <c r="I23" s="13"/>
      <c r="J23" s="4"/>
      <c r="K23" s="5" t="s">
        <v>24</v>
      </c>
    </row>
    <row r="24" spans="1:21" x14ac:dyDescent="0.15">
      <c r="A24" s="3" t="s">
        <v>44</v>
      </c>
      <c r="B24" s="2"/>
      <c r="C24" s="24" t="s">
        <v>42</v>
      </c>
      <c r="D24" s="35">
        <v>50</v>
      </c>
      <c r="E24" s="35">
        <v>0.56000000000000005</v>
      </c>
      <c r="F24" s="13">
        <f t="shared" si="0"/>
        <v>28.000000000000004</v>
      </c>
      <c r="G24" s="26"/>
      <c r="H24" s="13"/>
      <c r="I24" s="13"/>
      <c r="J24" s="4"/>
      <c r="K24" s="5" t="s">
        <v>24</v>
      </c>
    </row>
    <row r="25" spans="1:21" x14ac:dyDescent="0.15">
      <c r="A25" s="3" t="s">
        <v>43</v>
      </c>
      <c r="B25" s="2"/>
      <c r="C25" s="24" t="s">
        <v>42</v>
      </c>
      <c r="D25" s="35">
        <v>50</v>
      </c>
      <c r="E25" s="35">
        <v>0.44</v>
      </c>
      <c r="F25" s="13">
        <f t="shared" si="0"/>
        <v>22</v>
      </c>
      <c r="G25" s="26"/>
      <c r="H25" s="13"/>
      <c r="I25" s="13"/>
      <c r="J25" s="4"/>
      <c r="K25" s="5" t="s">
        <v>24</v>
      </c>
    </row>
    <row r="26" spans="1:21" x14ac:dyDescent="0.15">
      <c r="A26" s="3" t="s">
        <v>41</v>
      </c>
      <c r="B26" s="2"/>
      <c r="C26" s="24" t="s">
        <v>40</v>
      </c>
      <c r="D26" s="35">
        <v>1</v>
      </c>
      <c r="E26" s="35">
        <v>60</v>
      </c>
      <c r="F26" s="13">
        <f t="shared" si="0"/>
        <v>60</v>
      </c>
      <c r="G26" s="8"/>
      <c r="H26" s="13"/>
      <c r="I26" s="13"/>
      <c r="J26" s="4"/>
      <c r="K26" s="5" t="s">
        <v>24</v>
      </c>
      <c r="M26" s="5"/>
    </row>
    <row r="27" spans="1:21" x14ac:dyDescent="0.15">
      <c r="A27" s="3" t="s">
        <v>39</v>
      </c>
      <c r="B27" s="2"/>
      <c r="C27" s="24" t="s">
        <v>31</v>
      </c>
      <c r="D27" s="35">
        <v>2</v>
      </c>
      <c r="E27" s="35">
        <v>10</v>
      </c>
      <c r="F27" s="13">
        <f t="shared" si="0"/>
        <v>20</v>
      </c>
      <c r="G27" s="8"/>
      <c r="H27" s="13"/>
      <c r="I27" s="13"/>
      <c r="J27" s="4"/>
      <c r="K27" s="5" t="s">
        <v>24</v>
      </c>
      <c r="M27" s="5"/>
    </row>
    <row r="28" spans="1:21" x14ac:dyDescent="0.15">
      <c r="A28" s="3" t="s">
        <v>81</v>
      </c>
      <c r="B28" s="2"/>
      <c r="C28" s="24" t="s">
        <v>38</v>
      </c>
      <c r="D28" s="35">
        <f>D83+D85</f>
        <v>6.1875</v>
      </c>
      <c r="E28" s="35">
        <v>14</v>
      </c>
      <c r="F28" s="13">
        <f t="shared" si="0"/>
        <v>86.625</v>
      </c>
      <c r="G28" s="8"/>
      <c r="H28" s="13"/>
      <c r="I28" s="13"/>
      <c r="J28" s="4"/>
      <c r="K28" s="5"/>
      <c r="L28" s="6"/>
      <c r="M28" s="5"/>
    </row>
    <row r="29" spans="1:21" x14ac:dyDescent="0.15">
      <c r="A29" s="3" t="s">
        <v>37</v>
      </c>
      <c r="B29" s="2"/>
      <c r="C29" s="24" t="s">
        <v>31</v>
      </c>
      <c r="D29" s="35">
        <v>1</v>
      </c>
      <c r="E29" s="35">
        <v>0</v>
      </c>
      <c r="F29" s="13">
        <f t="shared" si="0"/>
        <v>0</v>
      </c>
      <c r="G29" s="8"/>
      <c r="H29" s="13"/>
      <c r="I29" s="13"/>
      <c r="J29" s="4"/>
      <c r="K29" s="5"/>
      <c r="M29" s="5"/>
    </row>
    <row r="30" spans="1:21" x14ac:dyDescent="0.15">
      <c r="A30" s="3" t="s">
        <v>36</v>
      </c>
      <c r="B30" s="2"/>
      <c r="C30" s="24" t="s">
        <v>31</v>
      </c>
      <c r="D30" s="35">
        <v>1</v>
      </c>
      <c r="E30" s="35">
        <f>F83</f>
        <v>27.21</v>
      </c>
      <c r="F30" s="13">
        <f t="shared" si="0"/>
        <v>27.21</v>
      </c>
      <c r="G30" s="8"/>
      <c r="H30" s="13"/>
      <c r="I30" s="13"/>
      <c r="J30" s="4"/>
      <c r="K30" s="5" t="s">
        <v>24</v>
      </c>
      <c r="N30" s="5"/>
    </row>
    <row r="31" spans="1:21" ht="14" thickBot="1" x14ac:dyDescent="0.2">
      <c r="A31" s="3" t="s">
        <v>35</v>
      </c>
      <c r="B31" s="2"/>
      <c r="C31" s="24" t="s">
        <v>29</v>
      </c>
      <c r="D31" s="35">
        <f>SUM(F20:F30)*6/12</f>
        <v>186.8175</v>
      </c>
      <c r="E31" s="36">
        <v>0.08</v>
      </c>
      <c r="F31" s="13">
        <f t="shared" si="0"/>
        <v>14.945399999999999</v>
      </c>
      <c r="G31" s="25"/>
      <c r="H31" s="13"/>
      <c r="I31" s="13"/>
      <c r="J31" s="4"/>
      <c r="K31" s="5" t="s">
        <v>24</v>
      </c>
    </row>
    <row r="32" spans="1:21" x14ac:dyDescent="0.15">
      <c r="A32" s="2"/>
      <c r="B32" s="2"/>
      <c r="C32" s="22"/>
      <c r="D32" s="13"/>
      <c r="E32" s="13"/>
      <c r="F32" s="3"/>
      <c r="G32" s="3"/>
      <c r="H32" s="3"/>
      <c r="I32" s="3"/>
      <c r="J32" s="3"/>
      <c r="K32" s="5" t="s">
        <v>24</v>
      </c>
    </row>
    <row r="33" spans="1:13" x14ac:dyDescent="0.15">
      <c r="A33" s="3" t="s">
        <v>34</v>
      </c>
      <c r="B33" s="2"/>
      <c r="C33" s="22"/>
      <c r="D33" s="2"/>
      <c r="E33" s="2"/>
      <c r="F33" s="13">
        <f>SUM(F20:F31)</f>
        <v>388.5804</v>
      </c>
      <c r="G33" s="8">
        <f>SUM(G20:G31)</f>
        <v>0</v>
      </c>
      <c r="H33" s="13"/>
      <c r="I33" s="13"/>
      <c r="J33" s="4"/>
      <c r="K33" s="5" t="s">
        <v>24</v>
      </c>
    </row>
    <row r="34" spans="1:13" x14ac:dyDescent="0.15">
      <c r="A34" s="2"/>
      <c r="B34" s="2"/>
      <c r="C34" s="22"/>
      <c r="D34" s="2"/>
      <c r="E34" s="2"/>
      <c r="F34" s="2"/>
      <c r="G34" s="2"/>
      <c r="H34" s="2"/>
      <c r="I34" s="2"/>
      <c r="J34" s="2"/>
      <c r="K34" s="5" t="s">
        <v>24</v>
      </c>
    </row>
    <row r="35" spans="1:13" x14ac:dyDescent="0.15">
      <c r="A35" s="3" t="s">
        <v>33</v>
      </c>
      <c r="B35" s="2"/>
      <c r="C35" s="22"/>
      <c r="D35" s="2"/>
      <c r="E35" s="2"/>
      <c r="F35" s="2"/>
      <c r="G35" s="2"/>
      <c r="H35" s="2"/>
      <c r="I35" s="2"/>
      <c r="J35" s="2"/>
      <c r="K35" s="5" t="s">
        <v>24</v>
      </c>
    </row>
    <row r="36" spans="1:13" x14ac:dyDescent="0.15">
      <c r="A36" s="3" t="s">
        <v>32</v>
      </c>
      <c r="B36" s="2"/>
      <c r="C36" s="24" t="s">
        <v>31</v>
      </c>
      <c r="D36" s="35">
        <v>1</v>
      </c>
      <c r="E36" s="13">
        <f>+G83</f>
        <v>27.74</v>
      </c>
      <c r="F36" s="13">
        <f>E36*D36</f>
        <v>27.74</v>
      </c>
      <c r="G36" s="8"/>
      <c r="H36" s="13"/>
      <c r="I36" s="13"/>
      <c r="J36" s="4"/>
      <c r="K36" s="5" t="s">
        <v>24</v>
      </c>
    </row>
    <row r="37" spans="1:13" ht="14" thickBot="1" x14ac:dyDescent="0.2">
      <c r="A37" s="3" t="s">
        <v>30</v>
      </c>
      <c r="B37" s="2"/>
      <c r="C37" s="24" t="s">
        <v>29</v>
      </c>
      <c r="D37" s="13">
        <f>F33</f>
        <v>388.5804</v>
      </c>
      <c r="E37" s="35">
        <v>7.0000000000000007E-2</v>
      </c>
      <c r="F37" s="23">
        <f>E37*D37</f>
        <v>27.200628000000002</v>
      </c>
      <c r="G37" s="23"/>
      <c r="H37" s="13"/>
      <c r="I37" s="13"/>
      <c r="J37" s="4"/>
      <c r="K37" s="5" t="s">
        <v>24</v>
      </c>
    </row>
    <row r="38" spans="1:13" x14ac:dyDescent="0.15">
      <c r="A38" s="2"/>
      <c r="B38" s="2"/>
      <c r="C38" s="22"/>
      <c r="D38" s="2"/>
      <c r="E38" s="2"/>
      <c r="F38" s="3"/>
      <c r="G38" s="3"/>
      <c r="H38" s="3"/>
      <c r="I38" s="3"/>
      <c r="J38" s="3"/>
      <c r="K38" s="5" t="s">
        <v>24</v>
      </c>
    </row>
    <row r="39" spans="1:13" x14ac:dyDescent="0.15">
      <c r="A39" s="3" t="s">
        <v>28</v>
      </c>
      <c r="B39" s="2"/>
      <c r="C39" s="22"/>
      <c r="D39" s="2"/>
      <c r="E39" s="2"/>
      <c r="F39" s="13">
        <f>SUM(F36:F37)</f>
        <v>54.940628000000004</v>
      </c>
      <c r="G39" s="13"/>
      <c r="H39" s="13"/>
      <c r="I39" s="13"/>
      <c r="J39" s="4"/>
      <c r="K39" s="5" t="s">
        <v>24</v>
      </c>
    </row>
    <row r="40" spans="1:13" x14ac:dyDescent="0.15">
      <c r="A40" s="2"/>
      <c r="B40" s="2"/>
      <c r="C40" s="22"/>
      <c r="D40" s="2"/>
      <c r="E40" s="2"/>
      <c r="F40" s="2"/>
      <c r="G40" s="2"/>
      <c r="H40" s="2"/>
      <c r="I40" s="2"/>
      <c r="J40" s="2"/>
      <c r="K40" s="5" t="s">
        <v>24</v>
      </c>
    </row>
    <row r="41" spans="1:13" ht="13.2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3" ht="14" thickBot="1" x14ac:dyDescent="0.2">
      <c r="A42" s="21" t="s">
        <v>27</v>
      </c>
      <c r="B42" s="15"/>
      <c r="C42" s="15"/>
      <c r="D42" s="15"/>
      <c r="E42" s="15"/>
      <c r="F42" s="14">
        <f>F33+F39</f>
        <v>443.521028</v>
      </c>
      <c r="G42" s="14"/>
      <c r="H42" s="13"/>
      <c r="I42" s="13"/>
      <c r="J42" s="2"/>
    </row>
    <row r="43" spans="1:13" ht="14" thickTop="1" x14ac:dyDescent="0.15">
      <c r="A43" s="2"/>
      <c r="B43" s="2"/>
      <c r="C43" s="2"/>
      <c r="D43" s="2"/>
      <c r="E43" s="2"/>
      <c r="F43" s="2"/>
      <c r="G43" s="2"/>
      <c r="H43" s="2"/>
      <c r="I43" s="2"/>
      <c r="J43" s="4"/>
      <c r="M43" s="5"/>
    </row>
    <row r="44" spans="1:13" x14ac:dyDescent="0.15">
      <c r="A44" s="43" t="s">
        <v>26</v>
      </c>
      <c r="B44" s="2"/>
      <c r="C44" s="2"/>
      <c r="D44" s="2"/>
      <c r="E44" s="2"/>
      <c r="F44" s="2"/>
      <c r="G44" s="2"/>
      <c r="H44" s="2"/>
      <c r="I44" s="2"/>
      <c r="J44" s="3"/>
      <c r="K44" s="5" t="s">
        <v>24</v>
      </c>
      <c r="M44" s="5"/>
    </row>
    <row r="45" spans="1:13" x14ac:dyDescent="0.15">
      <c r="A45" s="43" t="s">
        <v>25</v>
      </c>
      <c r="B45" s="2"/>
      <c r="C45" s="2"/>
      <c r="D45" s="2"/>
      <c r="E45" s="2"/>
      <c r="F45" s="2"/>
      <c r="G45" s="2"/>
      <c r="H45" s="2"/>
      <c r="I45" s="2"/>
      <c r="J45" s="2"/>
      <c r="K45" s="5" t="s">
        <v>24</v>
      </c>
      <c r="M45" s="5"/>
    </row>
    <row r="46" spans="1:13" x14ac:dyDescent="0.15">
      <c r="A46" s="20"/>
      <c r="B46" s="2"/>
      <c r="C46" s="2"/>
      <c r="D46" s="2"/>
      <c r="E46" s="2"/>
      <c r="F46" s="2"/>
      <c r="G46" s="2"/>
      <c r="H46" s="2"/>
      <c r="I46" s="2"/>
      <c r="J46" s="2"/>
      <c r="K46" s="5"/>
      <c r="M46" s="5"/>
    </row>
    <row r="47" spans="1:13" ht="14" customHeight="1" x14ac:dyDescent="0.15">
      <c r="A47" s="3" t="s">
        <v>93</v>
      </c>
      <c r="B47" s="2"/>
      <c r="C47" s="2"/>
      <c r="D47" s="2"/>
      <c r="E47" s="2"/>
      <c r="F47" s="2"/>
      <c r="G47" s="2"/>
      <c r="H47" s="2"/>
      <c r="I47" s="2"/>
      <c r="J47" s="2"/>
      <c r="K47" s="5"/>
      <c r="M47" s="5"/>
    </row>
    <row r="48" spans="1:13" ht="13.25" customHeight="1" x14ac:dyDescent="0.15">
      <c r="A48" s="37" t="s">
        <v>66</v>
      </c>
      <c r="B48" s="2"/>
      <c r="C48" s="2"/>
      <c r="D48" s="2"/>
      <c r="E48" s="2"/>
      <c r="F48" s="2"/>
      <c r="G48" s="2"/>
      <c r="H48" s="2"/>
      <c r="I48" s="2"/>
      <c r="J48" s="2"/>
      <c r="K48" s="5"/>
      <c r="M48" s="5"/>
    </row>
    <row r="49" spans="1:13" ht="14" customHeight="1" x14ac:dyDescent="0.15">
      <c r="A49" s="3" t="s">
        <v>67</v>
      </c>
      <c r="B49" s="34"/>
      <c r="C49" s="34"/>
      <c r="D49" s="34"/>
      <c r="E49" s="34"/>
      <c r="F49" s="34"/>
      <c r="G49" s="34"/>
      <c r="H49" s="34"/>
      <c r="I49" s="34"/>
      <c r="J49" s="2"/>
      <c r="K49" s="5"/>
      <c r="M49" s="5"/>
    </row>
    <row r="50" spans="1:13" ht="14" customHeight="1" x14ac:dyDescent="0.15">
      <c r="A50" s="3" t="s">
        <v>68</v>
      </c>
      <c r="B50" s="34"/>
      <c r="C50" s="34"/>
      <c r="D50" s="34"/>
      <c r="E50" s="34"/>
      <c r="F50" s="34"/>
      <c r="G50" s="34"/>
      <c r="H50" s="34"/>
      <c r="I50" s="34"/>
      <c r="J50" s="2"/>
      <c r="K50" s="5"/>
      <c r="M50" s="5"/>
    </row>
    <row r="51" spans="1:13" ht="14" customHeight="1" x14ac:dyDescent="0.15">
      <c r="A51" s="3" t="s">
        <v>69</v>
      </c>
      <c r="B51" s="34"/>
      <c r="C51" s="34"/>
      <c r="D51" s="34"/>
      <c r="E51" s="34"/>
      <c r="F51" s="34"/>
      <c r="G51" s="34"/>
      <c r="H51" s="34"/>
      <c r="I51" s="34"/>
      <c r="J51" s="2"/>
      <c r="K51" s="5"/>
      <c r="M51" s="5"/>
    </row>
    <row r="52" spans="1:13" ht="14" customHeight="1" x14ac:dyDescent="0.15">
      <c r="A52" s="3" t="s">
        <v>70</v>
      </c>
      <c r="B52" s="34"/>
      <c r="C52" s="34"/>
      <c r="D52" s="34"/>
      <c r="E52" s="34"/>
      <c r="F52" s="34"/>
      <c r="G52" s="34"/>
      <c r="H52" s="34"/>
      <c r="I52" s="34"/>
      <c r="J52" s="2"/>
      <c r="K52" s="5"/>
      <c r="M52" s="5"/>
    </row>
    <row r="53" spans="1:13" ht="14" customHeight="1" x14ac:dyDescent="0.15">
      <c r="A53" s="3" t="s">
        <v>71</v>
      </c>
      <c r="B53" s="34"/>
      <c r="C53" s="34"/>
      <c r="D53" s="34"/>
      <c r="E53" s="34"/>
      <c r="F53" s="34"/>
      <c r="G53" s="34"/>
      <c r="H53" s="34"/>
      <c r="I53" s="34"/>
      <c r="J53" s="2"/>
      <c r="K53" s="5"/>
      <c r="M53" s="5"/>
    </row>
    <row r="54" spans="1:13" ht="14" customHeight="1" x14ac:dyDescent="0.15">
      <c r="A54" s="3" t="s">
        <v>72</v>
      </c>
      <c r="B54" s="34"/>
      <c r="C54" s="34"/>
      <c r="D54" s="34"/>
      <c r="E54" s="34"/>
      <c r="F54" s="34"/>
      <c r="G54" s="34"/>
      <c r="H54" s="34"/>
      <c r="I54" s="34"/>
      <c r="J54" s="2"/>
      <c r="K54" s="5"/>
      <c r="M54" s="5"/>
    </row>
    <row r="55" spans="1:13" ht="14" customHeight="1" x14ac:dyDescent="0.15">
      <c r="A55" s="3" t="s">
        <v>73</v>
      </c>
      <c r="B55" s="34"/>
      <c r="C55" s="34"/>
      <c r="D55" s="34"/>
      <c r="E55" s="34"/>
      <c r="F55" s="34"/>
      <c r="G55" s="34"/>
      <c r="H55" s="34"/>
      <c r="I55" s="34"/>
      <c r="J55" s="4"/>
      <c r="K55" s="5" t="s">
        <v>24</v>
      </c>
    </row>
    <row r="56" spans="1:13" ht="14" customHeight="1" x14ac:dyDescent="0.15">
      <c r="A56" s="3" t="s">
        <v>74</v>
      </c>
      <c r="B56" s="34"/>
      <c r="C56" s="34"/>
      <c r="D56" s="34"/>
      <c r="E56" s="34"/>
      <c r="F56" s="34"/>
      <c r="G56" s="34"/>
      <c r="H56" s="34"/>
      <c r="I56" s="34"/>
      <c r="J56" s="4"/>
      <c r="K56" s="5"/>
    </row>
    <row r="57" spans="1:13" ht="14" customHeight="1" x14ac:dyDescent="0.15">
      <c r="A57" s="3" t="s">
        <v>75</v>
      </c>
      <c r="B57" s="34"/>
      <c r="C57" s="34"/>
      <c r="D57" s="34"/>
      <c r="E57" s="34"/>
      <c r="F57" s="34"/>
      <c r="G57" s="34"/>
      <c r="H57" s="34"/>
      <c r="I57" s="34"/>
      <c r="J57" s="2"/>
    </row>
    <row r="58" spans="1:13" ht="14.5" customHeight="1" x14ac:dyDescent="0.15">
      <c r="A58" s="3" t="s">
        <v>76</v>
      </c>
      <c r="B58" s="34"/>
      <c r="C58" s="34"/>
      <c r="D58" s="34"/>
      <c r="E58" s="34"/>
      <c r="F58" s="34"/>
      <c r="G58" s="34"/>
      <c r="H58" s="34"/>
      <c r="I58" s="34"/>
      <c r="J58" s="2"/>
    </row>
    <row r="59" spans="1:13" ht="12" customHeight="1" x14ac:dyDescent="0.15">
      <c r="A59" s="34"/>
      <c r="B59" s="34"/>
      <c r="C59" s="34"/>
      <c r="D59" s="34"/>
      <c r="E59" s="34"/>
      <c r="F59" s="34"/>
      <c r="G59" s="34"/>
      <c r="H59" s="34"/>
      <c r="I59" s="34"/>
      <c r="J59" s="2"/>
    </row>
    <row r="60" spans="1:13" ht="9.5" customHeight="1" x14ac:dyDescent="0.15">
      <c r="A60" s="34"/>
      <c r="B60" s="34"/>
      <c r="C60" s="34"/>
      <c r="D60" s="34"/>
      <c r="E60" s="34"/>
      <c r="F60" s="34"/>
      <c r="G60" s="34"/>
      <c r="H60" s="34"/>
      <c r="I60" s="34"/>
      <c r="J60" s="2"/>
    </row>
    <row r="61" spans="1:13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3" x14ac:dyDescent="0.15">
      <c r="A62" s="3" t="s">
        <v>23</v>
      </c>
      <c r="B62" s="2"/>
      <c r="C62" s="2"/>
      <c r="D62" s="2"/>
      <c r="E62" s="2"/>
      <c r="F62" s="2"/>
      <c r="G62" s="2"/>
      <c r="H62" s="2"/>
      <c r="I62" s="2"/>
      <c r="J62" s="2"/>
    </row>
    <row r="63" spans="1:13" x14ac:dyDescent="0.15">
      <c r="A63" s="10"/>
      <c r="B63" s="19"/>
      <c r="C63" s="19"/>
      <c r="D63" s="19"/>
      <c r="E63" s="19"/>
      <c r="F63" s="19"/>
      <c r="G63" s="19"/>
      <c r="H63" s="19"/>
      <c r="I63" s="19"/>
    </row>
    <row r="64" spans="1:13" x14ac:dyDescent="0.15">
      <c r="A64" s="10"/>
      <c r="B64" s="19"/>
      <c r="C64" s="19"/>
      <c r="D64" s="19"/>
      <c r="E64" s="19"/>
      <c r="F64" s="19"/>
      <c r="G64" s="19"/>
      <c r="H64" s="19"/>
      <c r="I64" s="19"/>
    </row>
    <row r="65" spans="1:14" x14ac:dyDescent="0.15">
      <c r="A65" s="19"/>
      <c r="B65" s="19"/>
      <c r="C65" s="19"/>
      <c r="D65" s="19"/>
      <c r="E65" s="19"/>
      <c r="F65" s="19"/>
      <c r="G65" s="19"/>
      <c r="H65" s="19"/>
      <c r="I65" s="19"/>
    </row>
    <row r="66" spans="1:14" x14ac:dyDescent="0.15">
      <c r="A66" s="3" t="s">
        <v>22</v>
      </c>
      <c r="B66" s="2"/>
      <c r="C66" s="3" t="str">
        <f>A11</f>
        <v>ALABAMA, 2023</v>
      </c>
      <c r="D66" s="2"/>
      <c r="E66" s="2"/>
      <c r="F66" s="2"/>
      <c r="G66" s="2"/>
      <c r="H66" s="2"/>
      <c r="I66" s="2"/>
    </row>
    <row r="67" spans="1:14" x14ac:dyDescent="0.15">
      <c r="A67" s="2"/>
      <c r="B67" s="2"/>
      <c r="C67" s="2"/>
      <c r="D67" s="2"/>
      <c r="E67" s="2"/>
      <c r="F67" s="2"/>
      <c r="G67" s="2"/>
      <c r="H67" s="2"/>
      <c r="I67" s="2"/>
    </row>
    <row r="68" spans="1:14" x14ac:dyDescent="0.15">
      <c r="A68" s="9" t="s">
        <v>21</v>
      </c>
      <c r="B68" s="7"/>
      <c r="C68" s="7"/>
      <c r="D68" s="7"/>
      <c r="E68" s="7"/>
      <c r="F68" s="7"/>
      <c r="G68" s="7"/>
      <c r="H68" s="2"/>
      <c r="I68" s="2"/>
    </row>
    <row r="69" spans="1:14" x14ac:dyDescent="0.15">
      <c r="A69" s="3"/>
      <c r="B69" s="2"/>
      <c r="C69" s="2"/>
      <c r="D69" s="2"/>
      <c r="E69" s="2"/>
      <c r="F69" s="2"/>
      <c r="G69" s="2"/>
      <c r="H69" s="2"/>
      <c r="I69" s="2"/>
    </row>
    <row r="70" spans="1:14" x14ac:dyDescent="0.15">
      <c r="A70" s="3" t="s">
        <v>20</v>
      </c>
      <c r="B70" s="2"/>
      <c r="C70" s="17" t="s">
        <v>19</v>
      </c>
      <c r="D70" s="17" t="s">
        <v>18</v>
      </c>
      <c r="E70" s="17" t="s">
        <v>17</v>
      </c>
      <c r="F70" s="17" t="s">
        <v>16</v>
      </c>
      <c r="G70" s="17" t="s">
        <v>15</v>
      </c>
      <c r="H70" s="17"/>
      <c r="I70" s="17"/>
    </row>
    <row r="71" spans="1:14" x14ac:dyDescent="0.15">
      <c r="A71" s="7"/>
      <c r="B71" s="7"/>
      <c r="C71" s="18" t="s">
        <v>14</v>
      </c>
      <c r="D71" s="18" t="s">
        <v>13</v>
      </c>
      <c r="E71" s="18" t="s">
        <v>13</v>
      </c>
      <c r="F71" s="18" t="s">
        <v>12</v>
      </c>
      <c r="G71" s="18" t="s">
        <v>12</v>
      </c>
      <c r="H71" s="17"/>
      <c r="I71" s="17"/>
    </row>
    <row r="72" spans="1:14" x14ac:dyDescent="0.15">
      <c r="A72" s="4"/>
      <c r="B72" s="2"/>
      <c r="C72" s="2"/>
      <c r="D72" s="2"/>
      <c r="E72" s="2"/>
      <c r="F72" s="2"/>
      <c r="G72" s="2"/>
      <c r="H72" s="2"/>
      <c r="I72" s="2"/>
    </row>
    <row r="73" spans="1:14" x14ac:dyDescent="0.15">
      <c r="A73" s="2"/>
      <c r="B73" s="2"/>
      <c r="C73" s="2"/>
      <c r="D73" s="3" t="s">
        <v>11</v>
      </c>
      <c r="E73" s="2"/>
      <c r="F73" s="2"/>
      <c r="G73" s="2"/>
      <c r="H73" s="2"/>
      <c r="I73" s="2"/>
    </row>
    <row r="74" spans="1:14" x14ac:dyDescent="0.15">
      <c r="A74" s="2"/>
      <c r="B74" s="2"/>
      <c r="C74" s="2"/>
      <c r="D74" s="3"/>
      <c r="E74" s="2"/>
      <c r="F74" s="2"/>
      <c r="G74" s="2"/>
      <c r="H74" s="2"/>
      <c r="I74" s="2"/>
    </row>
    <row r="75" spans="1:14" x14ac:dyDescent="0.15">
      <c r="A75" s="3" t="s">
        <v>8</v>
      </c>
      <c r="B75" s="2"/>
      <c r="C75" s="17">
        <v>2</v>
      </c>
      <c r="D75" s="13">
        <f t="shared" ref="D75:D80" si="1">E75*$J$76</f>
        <v>6.6000000000000003E-2</v>
      </c>
      <c r="E75" s="13">
        <v>0.06</v>
      </c>
      <c r="F75" s="13">
        <v>2.62</v>
      </c>
      <c r="G75" s="13">
        <v>2.3199999999999998</v>
      </c>
      <c r="H75" s="13"/>
      <c r="I75" s="13"/>
      <c r="J75" s="6"/>
      <c r="K75" s="5"/>
    </row>
    <row r="76" spans="1:14" x14ac:dyDescent="0.15">
      <c r="A76" s="3" t="s">
        <v>7</v>
      </c>
      <c r="B76" s="2"/>
      <c r="C76" s="17">
        <v>1</v>
      </c>
      <c r="D76" s="13">
        <f t="shared" si="1"/>
        <v>0.1353</v>
      </c>
      <c r="E76" s="13">
        <v>0.123</v>
      </c>
      <c r="F76" s="13">
        <v>5.29</v>
      </c>
      <c r="G76" s="13">
        <v>5.05</v>
      </c>
      <c r="H76" s="13"/>
      <c r="I76" s="13"/>
      <c r="J76" s="6">
        <v>1.1000000000000001</v>
      </c>
      <c r="K76" s="5" t="s">
        <v>10</v>
      </c>
    </row>
    <row r="77" spans="1:14" x14ac:dyDescent="0.15">
      <c r="A77" s="3" t="s">
        <v>5</v>
      </c>
      <c r="B77" s="2"/>
      <c r="C77" s="13">
        <v>1</v>
      </c>
      <c r="D77" s="13">
        <f t="shared" si="1"/>
        <v>0.15400000000000003</v>
      </c>
      <c r="E77" s="13">
        <v>0.14000000000000001</v>
      </c>
      <c r="F77" s="13">
        <v>6.24</v>
      </c>
      <c r="G77" s="13">
        <v>7.19</v>
      </c>
      <c r="H77" s="13"/>
      <c r="I77" s="13"/>
      <c r="J77" s="6">
        <v>1.25</v>
      </c>
      <c r="K77" s="5" t="s">
        <v>9</v>
      </c>
    </row>
    <row r="78" spans="1:14" x14ac:dyDescent="0.15">
      <c r="A78" s="3" t="s">
        <v>3</v>
      </c>
      <c r="B78" s="2"/>
      <c r="C78" s="13">
        <v>1</v>
      </c>
      <c r="D78" s="13">
        <f t="shared" si="1"/>
        <v>0.17270000000000002</v>
      </c>
      <c r="E78" s="13">
        <v>0.157</v>
      </c>
      <c r="F78" s="13">
        <v>7.67</v>
      </c>
      <c r="G78" s="13">
        <v>9.16</v>
      </c>
      <c r="H78" s="13"/>
      <c r="I78" s="13"/>
    </row>
    <row r="79" spans="1:14" x14ac:dyDescent="0.15">
      <c r="A79" s="3" t="s">
        <v>2</v>
      </c>
      <c r="B79" s="2"/>
      <c r="C79" s="13">
        <v>2</v>
      </c>
      <c r="D79" s="13">
        <f t="shared" si="1"/>
        <v>1.0780000000000001</v>
      </c>
      <c r="E79" s="13">
        <v>0.98</v>
      </c>
      <c r="F79" s="13">
        <v>5.39</v>
      </c>
      <c r="G79" s="13">
        <v>4.0199999999999996</v>
      </c>
      <c r="H79" s="13"/>
      <c r="I79" s="13"/>
    </row>
    <row r="80" spans="1:14" ht="14" thickBot="1" x14ac:dyDescent="0.2">
      <c r="A80" s="16"/>
      <c r="B80" s="15"/>
      <c r="C80" s="14"/>
      <c r="D80" s="14">
        <f t="shared" si="1"/>
        <v>0</v>
      </c>
      <c r="E80" s="14"/>
      <c r="F80" s="14"/>
      <c r="G80" s="14"/>
      <c r="H80" s="13"/>
      <c r="I80" s="13"/>
      <c r="J80" s="6">
        <f t="shared" ref="J80:J85" si="2">D75*C75</f>
        <v>0.13200000000000001</v>
      </c>
      <c r="K80" s="6">
        <f t="shared" ref="K80:K85" si="3">E75*C75</f>
        <v>0.12</v>
      </c>
      <c r="L80" s="6">
        <f t="shared" ref="L80:L85" si="4">F75*C75</f>
        <v>5.24</v>
      </c>
      <c r="M80" s="6">
        <f t="shared" ref="M80:M85" si="5">G75*C75</f>
        <v>4.6399999999999997</v>
      </c>
      <c r="N80" s="10" t="s">
        <v>8</v>
      </c>
    </row>
    <row r="81" spans="1:17" ht="14" thickTop="1" x14ac:dyDescent="0.15">
      <c r="A81" s="4"/>
      <c r="B81" s="2"/>
      <c r="C81" s="2"/>
      <c r="D81" s="2"/>
      <c r="E81" s="2"/>
      <c r="F81" s="2"/>
      <c r="G81" s="2"/>
      <c r="H81" s="2"/>
      <c r="I81" s="2"/>
      <c r="J81" s="6">
        <f t="shared" si="2"/>
        <v>0.1353</v>
      </c>
      <c r="K81" s="6">
        <f t="shared" si="3"/>
        <v>0.123</v>
      </c>
      <c r="L81" s="6">
        <f t="shared" si="4"/>
        <v>5.29</v>
      </c>
      <c r="M81" s="6">
        <f t="shared" si="5"/>
        <v>5.05</v>
      </c>
      <c r="N81" s="10" t="s">
        <v>7</v>
      </c>
      <c r="Q81" s="5"/>
    </row>
    <row r="82" spans="1:17" x14ac:dyDescent="0.15">
      <c r="A82" s="3" t="s">
        <v>6</v>
      </c>
      <c r="B82" s="2"/>
      <c r="C82" s="2"/>
      <c r="D82" s="2"/>
      <c r="E82" s="2"/>
      <c r="F82" s="2"/>
      <c r="G82" s="2"/>
      <c r="H82" s="2"/>
      <c r="I82" s="2"/>
      <c r="J82" s="6">
        <f t="shared" si="2"/>
        <v>0.15400000000000003</v>
      </c>
      <c r="K82" s="6">
        <f t="shared" si="3"/>
        <v>0.14000000000000001</v>
      </c>
      <c r="L82" s="6">
        <f t="shared" si="4"/>
        <v>6.24</v>
      </c>
      <c r="M82" s="6">
        <f t="shared" si="5"/>
        <v>7.19</v>
      </c>
      <c r="N82" s="10" t="s">
        <v>5</v>
      </c>
      <c r="Q82" s="5"/>
    </row>
    <row r="83" spans="1:17" x14ac:dyDescent="0.15">
      <c r="A83" s="9" t="s">
        <v>4</v>
      </c>
      <c r="B83" s="7"/>
      <c r="C83" s="7"/>
      <c r="D83" s="8">
        <f>SUM(J80:J85)</f>
        <v>2.75</v>
      </c>
      <c r="E83" s="8">
        <f>SUM(K80:K85)</f>
        <v>2.5</v>
      </c>
      <c r="F83" s="8">
        <f>SUM(F75:F80)</f>
        <v>27.21</v>
      </c>
      <c r="G83" s="12">
        <f>SUM(G75:G80)</f>
        <v>27.74</v>
      </c>
      <c r="H83" s="11"/>
      <c r="I83" s="11"/>
      <c r="J83" s="6">
        <f t="shared" si="2"/>
        <v>0.17270000000000002</v>
      </c>
      <c r="K83" s="6">
        <f t="shared" si="3"/>
        <v>0.157</v>
      </c>
      <c r="L83" s="6">
        <f t="shared" si="4"/>
        <v>7.67</v>
      </c>
      <c r="M83" s="6">
        <f t="shared" si="5"/>
        <v>9.16</v>
      </c>
      <c r="N83" s="10" t="s">
        <v>3</v>
      </c>
      <c r="Q83" s="5"/>
    </row>
    <row r="84" spans="1:17" x14ac:dyDescent="0.15">
      <c r="A84" s="4"/>
      <c r="B84" s="2"/>
      <c r="C84" s="2"/>
      <c r="D84" s="2"/>
      <c r="E84" s="2"/>
      <c r="F84" s="2"/>
      <c r="G84" s="2"/>
      <c r="H84" s="2"/>
      <c r="I84" s="2"/>
      <c r="J84" s="6">
        <f t="shared" si="2"/>
        <v>2.1560000000000001</v>
      </c>
      <c r="K84" s="6">
        <f t="shared" si="3"/>
        <v>1.96</v>
      </c>
      <c r="L84" s="6">
        <f t="shared" si="4"/>
        <v>10.78</v>
      </c>
      <c r="M84" s="6">
        <f t="shared" si="5"/>
        <v>8.0399999999999991</v>
      </c>
      <c r="N84" s="10" t="s">
        <v>2</v>
      </c>
      <c r="Q84" s="5"/>
    </row>
    <row r="85" spans="1:17" x14ac:dyDescent="0.15">
      <c r="A85" s="9" t="s">
        <v>1</v>
      </c>
      <c r="B85" s="7"/>
      <c r="C85" s="7"/>
      <c r="D85" s="8">
        <f>+D83*$J$77</f>
        <v>3.4375</v>
      </c>
      <c r="E85" s="7"/>
      <c r="F85" s="7"/>
      <c r="G85" s="7"/>
      <c r="H85" s="2"/>
      <c r="I85" s="2"/>
      <c r="J85" s="6">
        <f t="shared" si="2"/>
        <v>0</v>
      </c>
      <c r="K85" s="6">
        <f t="shared" si="3"/>
        <v>0</v>
      </c>
      <c r="L85" s="6">
        <f t="shared" si="4"/>
        <v>0</v>
      </c>
      <c r="M85" s="6">
        <f t="shared" si="5"/>
        <v>0</v>
      </c>
      <c r="N85" s="5"/>
      <c r="Q85" s="5"/>
    </row>
    <row r="86" spans="1:17" x14ac:dyDescent="0.15">
      <c r="A86" s="4"/>
      <c r="B86" s="2"/>
      <c r="C86" s="2"/>
      <c r="D86" s="2"/>
      <c r="E86" s="2"/>
      <c r="F86" s="2"/>
      <c r="G86" s="2"/>
      <c r="H86" s="2"/>
      <c r="I86" s="2"/>
    </row>
    <row r="87" spans="1:17" x14ac:dyDescent="0.15">
      <c r="A87" s="3"/>
      <c r="B87" s="2"/>
      <c r="C87" s="2"/>
      <c r="D87" s="2"/>
      <c r="E87" s="2"/>
      <c r="F87" s="2"/>
      <c r="G87" s="2"/>
      <c r="H87" s="2"/>
      <c r="I87" s="2"/>
    </row>
    <row r="88" spans="1:17" x14ac:dyDescent="0.15">
      <c r="A88" s="3"/>
      <c r="B88" s="2"/>
      <c r="C88" s="2"/>
      <c r="D88" s="2"/>
      <c r="E88" s="2"/>
      <c r="F88" s="2"/>
      <c r="G88" s="2"/>
      <c r="H88" s="2"/>
      <c r="I88" s="2"/>
    </row>
    <row r="89" spans="1:17" x14ac:dyDescent="0.15">
      <c r="A89" s="3" t="s">
        <v>78</v>
      </c>
      <c r="B89" s="2"/>
      <c r="C89" s="2"/>
      <c r="D89" s="2"/>
      <c r="E89" s="2"/>
      <c r="F89" s="2"/>
      <c r="G89" s="2"/>
      <c r="H89" s="2"/>
      <c r="I89" s="2"/>
    </row>
    <row r="90" spans="1:17" x14ac:dyDescent="0.15">
      <c r="A90" s="3"/>
      <c r="B90" s="3" t="s">
        <v>77</v>
      </c>
      <c r="C90" s="2"/>
      <c r="D90" s="2"/>
      <c r="E90" s="2"/>
      <c r="F90" s="2"/>
      <c r="G90" s="2"/>
      <c r="H90" s="2"/>
      <c r="I90" s="2"/>
    </row>
    <row r="91" spans="1:17" x14ac:dyDescent="0.15">
      <c r="A91" s="3"/>
      <c r="B91" s="3" t="s">
        <v>0</v>
      </c>
      <c r="C91" s="2"/>
      <c r="D91" s="2"/>
      <c r="E91" s="2"/>
      <c r="F91" s="2"/>
      <c r="G91" s="2"/>
      <c r="H91" s="2"/>
      <c r="I91" s="2"/>
    </row>
    <row r="92" spans="1:17" x14ac:dyDescent="0.15">
      <c r="A92" s="3"/>
      <c r="B92" s="3" t="s">
        <v>64</v>
      </c>
      <c r="C92" s="2"/>
      <c r="D92" s="2"/>
      <c r="E92" s="2"/>
      <c r="F92" s="2"/>
      <c r="G92" s="2"/>
      <c r="H92" s="2"/>
      <c r="I92" s="2"/>
    </row>
    <row r="93" spans="1:17" x14ac:dyDescent="0.15">
      <c r="A93" s="3"/>
      <c r="B93" s="3" t="s">
        <v>65</v>
      </c>
      <c r="C93" s="2"/>
      <c r="D93" s="2"/>
      <c r="E93" s="2"/>
      <c r="F93" s="2"/>
      <c r="G93" s="2"/>
      <c r="H93" s="2"/>
      <c r="I93" s="2"/>
    </row>
    <row r="94" spans="1:17" x14ac:dyDescent="0.15">
      <c r="A94" s="3"/>
      <c r="B94" s="3" t="s">
        <v>79</v>
      </c>
      <c r="C94" s="2"/>
      <c r="D94" s="2"/>
      <c r="E94" s="2"/>
      <c r="F94" s="2"/>
      <c r="G94" s="2"/>
      <c r="H94" s="2"/>
      <c r="I94" s="2"/>
    </row>
    <row r="95" spans="1:17" x14ac:dyDescent="0.15">
      <c r="A95" s="3"/>
      <c r="B95" s="2"/>
      <c r="C95" s="2"/>
      <c r="D95" s="2"/>
      <c r="E95" s="2"/>
      <c r="F95" s="2"/>
      <c r="G95" s="2"/>
      <c r="H95" s="2"/>
      <c r="I95" s="2"/>
    </row>
    <row r="96" spans="1:17" x14ac:dyDescent="0.15">
      <c r="A96" s="45" t="s">
        <v>94</v>
      </c>
      <c r="B96" s="2"/>
      <c r="C96" s="2"/>
      <c r="D96" s="2"/>
      <c r="E96" s="2"/>
      <c r="F96" s="2"/>
      <c r="G96" s="2"/>
      <c r="H96" s="2"/>
      <c r="I96" s="2"/>
    </row>
    <row r="97" spans="1:9" x14ac:dyDescent="0.15">
      <c r="A97" s="45" t="s">
        <v>95</v>
      </c>
      <c r="B97" s="2"/>
      <c r="C97" s="2"/>
      <c r="D97" s="2"/>
      <c r="E97" s="2"/>
      <c r="F97" s="2"/>
      <c r="G97" s="2"/>
      <c r="H97" s="2"/>
      <c r="I97" s="2"/>
    </row>
    <row r="98" spans="1:9" x14ac:dyDescent="0.15">
      <c r="A98" s="45" t="s">
        <v>96</v>
      </c>
      <c r="B98" s="2"/>
      <c r="C98" s="2"/>
      <c r="D98" s="2"/>
      <c r="E98" s="2"/>
      <c r="F98" s="2"/>
      <c r="G98" s="2"/>
      <c r="H98" s="2"/>
      <c r="I98" s="2"/>
    </row>
    <row r="99" spans="1:9" x14ac:dyDescent="0.15">
      <c r="A99" s="45" t="s">
        <v>97</v>
      </c>
      <c r="B99" s="2"/>
      <c r="C99" s="2"/>
      <c r="D99" s="2"/>
      <c r="E99" s="2"/>
      <c r="F99" s="2"/>
      <c r="G99" s="2"/>
      <c r="H99" s="2"/>
      <c r="I99" s="2"/>
    </row>
    <row r="100" spans="1:9" x14ac:dyDescent="0.15">
      <c r="A100" s="45" t="s">
        <v>98</v>
      </c>
      <c r="B100" s="2"/>
      <c r="C100" s="2"/>
      <c r="D100" s="2"/>
      <c r="E100" s="2"/>
      <c r="F100" s="2"/>
      <c r="G100" s="2"/>
      <c r="H100" s="2"/>
      <c r="I100" s="2"/>
    </row>
    <row r="101" spans="1:9" x14ac:dyDescent="0.15">
      <c r="A101" s="3"/>
      <c r="B101" s="2"/>
      <c r="C101" s="2"/>
      <c r="D101" s="2"/>
      <c r="E101" s="2"/>
      <c r="F101" s="2"/>
      <c r="G101" s="2"/>
      <c r="H101" s="2"/>
      <c r="I101" s="2"/>
    </row>
    <row r="102" spans="1:9" x14ac:dyDescent="0.1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" customHeight="1" x14ac:dyDescent="0.15">
      <c r="A103" s="44"/>
      <c r="B103" s="44"/>
      <c r="C103" s="44"/>
      <c r="D103" s="44"/>
      <c r="H103" s="2"/>
      <c r="I103" s="2"/>
    </row>
    <row r="104" spans="1:9" x14ac:dyDescent="0.15">
      <c r="A104" s="44"/>
      <c r="B104" s="44"/>
      <c r="C104" s="44"/>
      <c r="D104" s="44"/>
      <c r="H104" s="2"/>
      <c r="I104" s="2"/>
    </row>
    <row r="105" spans="1:9" x14ac:dyDescent="0.15">
      <c r="A105" s="44"/>
      <c r="B105" s="44"/>
      <c r="C105" s="44"/>
      <c r="D105" s="44"/>
      <c r="H105" s="2"/>
      <c r="I105" s="2"/>
    </row>
    <row r="106" spans="1:9" x14ac:dyDescent="0.15">
      <c r="A106" s="44"/>
      <c r="B106" s="44"/>
      <c r="C106" s="44"/>
      <c r="D106" s="44"/>
      <c r="H106" s="2"/>
      <c r="I106" s="2"/>
    </row>
    <row r="107" spans="1:9" ht="13" customHeight="1" x14ac:dyDescent="0.15">
      <c r="A107" s="44"/>
      <c r="B107" s="44"/>
      <c r="C107" s="44"/>
      <c r="D107" s="44"/>
      <c r="H107" s="2"/>
      <c r="I107" s="2"/>
    </row>
    <row r="108" spans="1:9" x14ac:dyDescent="0.15">
      <c r="H108" s="2"/>
      <c r="I108" s="2"/>
    </row>
    <row r="109" spans="1:9" x14ac:dyDescent="0.15">
      <c r="A109" s="3"/>
      <c r="B109" s="2"/>
      <c r="C109" s="2"/>
      <c r="D109" s="2"/>
      <c r="E109" s="2"/>
      <c r="F109" s="2"/>
      <c r="G109" s="2"/>
      <c r="H109" s="2"/>
      <c r="I109" s="2"/>
    </row>
  </sheetData>
  <sheetProtection selectLockedCells="1"/>
  <mergeCells count="1">
    <mergeCell ref="A103:D107"/>
  </mergeCells>
  <printOptions horizontalCentered="1"/>
  <pageMargins left="0.75" right="0.75" top="1" bottom="1" header="0.5" footer="0.5"/>
  <pageSetup scale="74" firstPageNumber="4" fitToHeight="0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EB51B-1DB5-4361-B4D2-FAF4E3594436}">
  <dimension ref="A1:B11"/>
  <sheetViews>
    <sheetView workbookViewId="0">
      <selection activeCell="I27" sqref="I27"/>
    </sheetView>
  </sheetViews>
  <sheetFormatPr baseColWidth="10" defaultColWidth="9" defaultRowHeight="14" x14ac:dyDescent="0.2"/>
  <cols>
    <col min="1" max="1" width="5.6640625" style="40" customWidth="1"/>
    <col min="2" max="16384" width="9" style="40"/>
  </cols>
  <sheetData>
    <row r="1" spans="1:2" ht="26" x14ac:dyDescent="0.3">
      <c r="A1" s="39" t="s">
        <v>82</v>
      </c>
    </row>
    <row r="3" spans="1:2" x14ac:dyDescent="0.2">
      <c r="A3" s="41">
        <v>1</v>
      </c>
      <c r="B3" s="42" t="s">
        <v>83</v>
      </c>
    </row>
    <row r="4" spans="1:2" x14ac:dyDescent="0.2">
      <c r="A4" s="41">
        <v>2</v>
      </c>
      <c r="B4" s="40" t="s">
        <v>84</v>
      </c>
    </row>
    <row r="5" spans="1:2" x14ac:dyDescent="0.2">
      <c r="A5" s="41">
        <v>3</v>
      </c>
      <c r="B5" s="40" t="s">
        <v>85</v>
      </c>
    </row>
    <row r="6" spans="1:2" x14ac:dyDescent="0.2">
      <c r="A6" s="41">
        <v>4</v>
      </c>
      <c r="B6" s="40" t="s">
        <v>86</v>
      </c>
    </row>
    <row r="7" spans="1:2" x14ac:dyDescent="0.2">
      <c r="A7" s="41">
        <v>5</v>
      </c>
      <c r="B7" s="40" t="s">
        <v>87</v>
      </c>
    </row>
    <row r="8" spans="1:2" x14ac:dyDescent="0.2">
      <c r="A8" s="41">
        <v>6</v>
      </c>
      <c r="B8" s="40" t="s">
        <v>89</v>
      </c>
    </row>
    <row r="9" spans="1:2" x14ac:dyDescent="0.2">
      <c r="A9" s="41">
        <v>7</v>
      </c>
      <c r="B9" s="40" t="s">
        <v>90</v>
      </c>
    </row>
    <row r="10" spans="1:2" x14ac:dyDescent="0.2">
      <c r="A10" s="41">
        <v>8</v>
      </c>
      <c r="B10" s="40" t="s">
        <v>91</v>
      </c>
    </row>
    <row r="11" spans="1:2" x14ac:dyDescent="0.2">
      <c r="A11" s="41">
        <v>9</v>
      </c>
      <c r="B11" s="40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FesEstab23</vt:lpstr>
      <vt:lpstr>Notes and Assumptions</vt:lpstr>
      <vt:lpstr>\AUTOEXEC</vt:lpstr>
      <vt:lpstr>\p</vt:lpstr>
      <vt:lpstr>BTABLE</vt:lpstr>
      <vt:lpstr>BTABLE1</vt:lpstr>
      <vt:lpstr>FOOT</vt:lpstr>
      <vt:lpstr>FOOT1</vt:lpstr>
      <vt:lpstr>HELP</vt:lpstr>
      <vt:lpstr>MTABLE</vt:lpstr>
      <vt:lpstr>FesEstab23!Print_Area</vt:lpstr>
      <vt:lpstr>REF</vt:lpstr>
      <vt:lpstr>TRAC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Kelley</dc:creator>
  <cp:lastModifiedBy>Deborah Choi</cp:lastModifiedBy>
  <cp:lastPrinted>2017-08-28T14:50:20Z</cp:lastPrinted>
  <dcterms:created xsi:type="dcterms:W3CDTF">2017-08-28T14:45:04Z</dcterms:created>
  <dcterms:modified xsi:type="dcterms:W3CDTF">2023-08-25T13:55:47Z</dcterms:modified>
</cp:coreProperties>
</file>