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igermailauburn-my.sharepoint.com/personal/rungemw_auburn_edu/Documents/Documents/AmaxXP/BUDGETS/2023/RowCrops/WEB/"/>
    </mc:Choice>
  </mc:AlternateContent>
  <xr:revisionPtr revIDLastSave="1" documentId="8_{8EFF9D7B-12A8-A94B-B8F8-F3FC7BEE010E}" xr6:coauthVersionLast="47" xr6:coauthVersionMax="47" xr10:uidLastSave="{C3436859-7FE8-4316-BF96-9CBAB6855077}"/>
  <bookViews>
    <workbookView xWindow="-120" yWindow="-120" windowWidth="29040" windowHeight="17640" xr2:uid="{00000000-000D-0000-FFFF-FFFF00000000}"/>
  </bookViews>
  <sheets>
    <sheet name="PeanutIRR2023" sheetId="1" r:id="rId1"/>
    <sheet name="Sheet1" sheetId="2" r:id="rId2"/>
  </sheets>
  <definedNames>
    <definedName name="_xlnm.Print_Area" localSheetId="0">PeanutIRR2023!$A$1:$G$70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G56" i="1" s="1"/>
  <c r="D56" i="1"/>
  <c r="C56" i="1" s="1"/>
  <c r="F11" i="1"/>
  <c r="D29" i="1"/>
  <c r="F29" i="1"/>
  <c r="F25" i="1"/>
  <c r="F24" i="1"/>
  <c r="F23" i="1"/>
  <c r="F21" i="1"/>
  <c r="F20" i="1"/>
  <c r="F34" i="1"/>
  <c r="F18" i="1"/>
  <c r="F12" i="1"/>
  <c r="F13" i="1"/>
  <c r="F16" i="1"/>
  <c r="F17" i="1"/>
  <c r="F19" i="1"/>
  <c r="F22" i="1"/>
  <c r="F26" i="1"/>
  <c r="F27" i="1"/>
  <c r="F28" i="1"/>
  <c r="F30" i="1"/>
  <c r="D31" i="1"/>
  <c r="F31" i="1"/>
  <c r="F32" i="1"/>
  <c r="D33" i="1"/>
  <c r="F33" i="1"/>
  <c r="F35" i="1"/>
  <c r="F36" i="1"/>
  <c r="F37" i="1"/>
  <c r="I5" i="2"/>
  <c r="F4" i="1"/>
  <c r="F43" i="1"/>
  <c r="F44" i="1"/>
  <c r="F45" i="1"/>
  <c r="D38" i="1" l="1"/>
  <c r="F38" i="1"/>
  <c r="F40" i="1" s="1"/>
  <c r="E58" i="1" l="1"/>
  <c r="C57" i="1"/>
  <c r="E59" i="1"/>
  <c r="E60" i="1"/>
  <c r="G58" i="1"/>
  <c r="E61" i="1"/>
  <c r="C60" i="1"/>
  <c r="F60" i="1"/>
  <c r="F57" i="1"/>
  <c r="G60" i="1"/>
  <c r="C59" i="1"/>
  <c r="C61" i="1"/>
  <c r="D46" i="1"/>
  <c r="F46" i="1" s="1"/>
  <c r="F48" i="1" s="1"/>
  <c r="F50" i="1" s="1"/>
  <c r="D61" i="1"/>
  <c r="D60" i="1"/>
  <c r="F59" i="1"/>
  <c r="E57" i="1"/>
  <c r="F58" i="1"/>
  <c r="D59" i="1"/>
  <c r="C58" i="1"/>
  <c r="D57" i="1"/>
  <c r="G61" i="1"/>
  <c r="G59" i="1"/>
  <c r="G57" i="1"/>
  <c r="F61" i="1"/>
  <c r="D58" i="1"/>
</calcChain>
</file>

<file path=xl/sharedStrings.xml><?xml version="1.0" encoding="utf-8"?>
<sst xmlns="http://schemas.openxmlformats.org/spreadsheetml/2006/main" count="165" uniqueCount="76">
  <si>
    <t>PEANUT - IRRIGATED Enterprise Planning Budget Summary</t>
  </si>
  <si>
    <t/>
  </si>
  <si>
    <t>Estimated Costs Per Acre</t>
  </si>
  <si>
    <t>Note: To customize this budget, you may change any numbers in blue.</t>
  </si>
  <si>
    <t>Following Recommended Management Practices</t>
  </si>
  <si>
    <t>Yield Goal</t>
  </si>
  <si>
    <t>Tons per Acre*</t>
  </si>
  <si>
    <t>ALABAMA, 2023</t>
  </si>
  <si>
    <t>*Pounds per Acre</t>
  </si>
  <si>
    <t>NOTE: The following costs are estimates. Actual costs and quantities will vary from farm to farm.</t>
  </si>
  <si>
    <t>The most important information will be contained in the "Your Farm " column that you provide.</t>
  </si>
  <si>
    <t xml:space="preserve"> PRICE OR</t>
  </si>
  <si>
    <t xml:space="preserve">  TOTAL</t>
  </si>
  <si>
    <t>YOUR</t>
  </si>
  <si>
    <t>UNIT</t>
  </si>
  <si>
    <t>QUANTITY</t>
  </si>
  <si>
    <t>COST/UNIT</t>
  </si>
  <si>
    <t>PER ACRE</t>
  </si>
  <si>
    <t>FARM</t>
  </si>
  <si>
    <t>1. VARIABLE COSTS</t>
  </si>
  <si>
    <t>Soil Test</t>
  </si>
  <si>
    <t>ACRE</t>
  </si>
  <si>
    <t>_</t>
  </si>
  <si>
    <t>Seed</t>
  </si>
  <si>
    <t>LBS.</t>
  </si>
  <si>
    <t xml:space="preserve">    Innoculant </t>
  </si>
  <si>
    <t>Fertilizer</t>
  </si>
  <si>
    <t xml:space="preserve">  Nitrogen</t>
  </si>
  <si>
    <t>UNITS</t>
  </si>
  <si>
    <t xml:space="preserve">  Phosphate</t>
  </si>
  <si>
    <t xml:space="preserve">  Potash</t>
  </si>
  <si>
    <t>Poultry Litter</t>
  </si>
  <si>
    <t>TONS</t>
  </si>
  <si>
    <t>Boron /Micronutrients</t>
  </si>
  <si>
    <t>Lime (Prorated)</t>
  </si>
  <si>
    <t>Gypsum</t>
  </si>
  <si>
    <t>Herbicides</t>
  </si>
  <si>
    <t>Insecticides- In Furrow</t>
  </si>
  <si>
    <t>Insecticides- Foliar</t>
  </si>
  <si>
    <t>Fungicides</t>
  </si>
  <si>
    <t>Nematicide</t>
  </si>
  <si>
    <t>Consultant/Scouting Fee</t>
  </si>
  <si>
    <t>Irrigation</t>
  </si>
  <si>
    <t>AC/IN</t>
  </si>
  <si>
    <t xml:space="preserve">Drying  </t>
  </si>
  <si>
    <t>Cleaning</t>
  </si>
  <si>
    <t>Hauling</t>
  </si>
  <si>
    <t>Crop Insurance</t>
  </si>
  <si>
    <t>Check Off</t>
  </si>
  <si>
    <t>TON</t>
  </si>
  <si>
    <t>Cover Crop Establishment</t>
  </si>
  <si>
    <t>Land Rent</t>
  </si>
  <si>
    <t>Labor (Wages &amp; Fringe)</t>
  </si>
  <si>
    <t>HOUR</t>
  </si>
  <si>
    <t>Tractor/Machinery</t>
  </si>
  <si>
    <t>Interest on Operating Capital</t>
  </si>
  <si>
    <t>DOL.</t>
  </si>
  <si>
    <t xml:space="preserve">   TOTAL VARIABLE COST</t>
  </si>
  <si>
    <t>2. FIXED COSTS</t>
  </si>
  <si>
    <t>Land Ownership Cost</t>
  </si>
  <si>
    <t>General Overhead</t>
  </si>
  <si>
    <t xml:space="preserve">   TOTAL FIXED COSTS</t>
  </si>
  <si>
    <t>3. TOTAL COST OF ALL SPECIFIED EXPENSES</t>
  </si>
  <si>
    <t xml:space="preserve">                                      NET RETURNS PER ACRE ABOVE SPECIFIED VARIABLE EXPENSES</t>
  </si>
  <si>
    <t xml:space="preserve">                                             AT VARYING YIELD AND PRICE LEVELS(1)</t>
  </si>
  <si>
    <t>-----------------------------------PRICE ($/TON)--------------------------------------</t>
  </si>
  <si>
    <t>Yld Tons/acre</t>
  </si>
  <si>
    <t>FERTILIZER RATES  BASED ON MED. LEVEL OF SOIL FERTILITY.  SOIL TEST ARE RECOMMENDED ON INDIVIDUAL FIELDS. FERT &amp; LIME COSTS REFLECT CUSTOM SPREADING.</t>
  </si>
  <si>
    <t>1  Production costs held constant except for drying &amp; cleaning, hauling, and checkoff.</t>
  </si>
  <si>
    <t xml:space="preserve">*  PRODUCTION COSTS ARE CONSTANT FOR THIS TABLE </t>
  </si>
  <si>
    <t>Fungicide</t>
  </si>
  <si>
    <t>7 applications</t>
  </si>
  <si>
    <t>Bravo Weather Stick</t>
  </si>
  <si>
    <t>pt</t>
  </si>
  <si>
    <t>Generic about 40% of cost</t>
  </si>
  <si>
    <t>The Alabama Cooperative Extension System (Alabama A&amp;M University and Auburn University) is an equal opportunity educator, employer, and provider. © 2023 by the Alabama Cooperative Extension System. All rights reserved. www.aces.edu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</si>
</sst>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0_)"/>
    <numFmt numFmtId="166" formatCode="0.0000"/>
    <numFmt numFmtId="167" formatCode="&quot;$&quot;#,##0.00"/>
    <numFmt numFmtId="168" formatCode="0.000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7.5"/>
      <color indexed="8"/>
      <name val="Arial"/>
      <family val="2"/>
    </font>
    <font>
      <b/>
      <sz val="8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b/>
      <sz val="8.5"/>
      <color theme="8" tint="-0.49998474074526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30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</cellStyleXfs>
  <cellXfs count="91">
    <xf numFmtId="0" fontId="0" fillId="0" borderId="0" xfId="0"/>
    <xf numFmtId="0" fontId="24" fillId="0" borderId="0" xfId="0" applyFont="1"/>
    <xf numFmtId="0" fontId="25" fillId="0" borderId="0" xfId="0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left"/>
      <protection locked="0"/>
    </xf>
    <xf numFmtId="164" fontId="26" fillId="0" borderId="0" xfId="0" applyNumberFormat="1" applyFont="1" applyProtection="1">
      <protection locked="0"/>
    </xf>
    <xf numFmtId="164" fontId="24" fillId="0" borderId="0" xfId="0" applyNumberFormat="1" applyFont="1"/>
    <xf numFmtId="164" fontId="26" fillId="0" borderId="0" xfId="0" applyNumberFormat="1" applyFont="1" applyAlignment="1" applyProtection="1">
      <alignment horizontal="right"/>
      <protection locked="0"/>
    </xf>
    <xf numFmtId="166" fontId="26" fillId="0" borderId="0" xfId="0" applyNumberFormat="1" applyFont="1" applyProtection="1">
      <protection locked="0"/>
    </xf>
    <xf numFmtId="167" fontId="20" fillId="0" borderId="0" xfId="0" applyNumberFormat="1" applyFont="1"/>
    <xf numFmtId="0" fontId="25" fillId="0" borderId="0" xfId="0" applyFont="1" applyProtection="1">
      <protection locked="0"/>
    </xf>
    <xf numFmtId="164" fontId="24" fillId="0" borderId="0" xfId="0" quotePrefix="1" applyNumberFormat="1" applyFont="1"/>
    <xf numFmtId="168" fontId="26" fillId="0" borderId="0" xfId="0" applyNumberFormat="1" applyFont="1" applyProtection="1">
      <protection locked="0"/>
    </xf>
    <xf numFmtId="164" fontId="24" fillId="0" borderId="0" xfId="0" applyNumberFormat="1" applyFont="1" applyProtection="1">
      <protection locked="0"/>
    </xf>
    <xf numFmtId="164" fontId="24" fillId="0" borderId="11" xfId="0" applyNumberFormat="1" applyFont="1" applyBorder="1" applyProtection="1">
      <protection locked="0"/>
    </xf>
    <xf numFmtId="167" fontId="20" fillId="0" borderId="11" xfId="0" applyNumberFormat="1" applyFont="1" applyBorder="1"/>
    <xf numFmtId="0" fontId="0" fillId="0" borderId="0" xfId="0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64" fontId="22" fillId="0" borderId="0" xfId="0" applyNumberFormat="1" applyFont="1" applyAlignment="1" applyProtection="1">
      <alignment horizontal="center"/>
      <protection locked="0"/>
    </xf>
    <xf numFmtId="164" fontId="22" fillId="0" borderId="12" xfId="0" quotePrefix="1" applyNumberFormat="1" applyFont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164" fontId="22" fillId="0" borderId="14" xfId="0" applyNumberFormat="1" applyFont="1" applyBorder="1" applyAlignment="1" applyProtection="1">
      <alignment horizontal="center"/>
      <protection locked="0"/>
    </xf>
    <xf numFmtId="167" fontId="23" fillId="0" borderId="12" xfId="0" applyNumberFormat="1" applyFont="1" applyBorder="1" applyAlignment="1" applyProtection="1">
      <alignment horizontal="center"/>
      <protection locked="0"/>
    </xf>
    <xf numFmtId="167" fontId="23" fillId="0" borderId="11" xfId="0" applyNumberFormat="1" applyFont="1" applyBorder="1" applyAlignment="1" applyProtection="1">
      <alignment horizontal="center"/>
      <protection locked="0"/>
    </xf>
    <xf numFmtId="167" fontId="23" fillId="0" borderId="13" xfId="0" applyNumberFormat="1" applyFont="1" applyBorder="1" applyAlignment="1" applyProtection="1">
      <alignment horizontal="center"/>
      <protection locked="0"/>
    </xf>
    <xf numFmtId="164" fontId="28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4" fontId="23" fillId="0" borderId="15" xfId="0" applyNumberFormat="1" applyFont="1" applyBorder="1" applyAlignment="1" applyProtection="1">
      <alignment horizontal="center"/>
      <protection locked="0"/>
    </xf>
    <xf numFmtId="4" fontId="23" fillId="0" borderId="16" xfId="0" applyNumberFormat="1" applyFont="1" applyBorder="1" applyAlignment="1" applyProtection="1">
      <alignment horizontal="center"/>
      <protection locked="0"/>
    </xf>
    <xf numFmtId="4" fontId="23" fillId="0" borderId="17" xfId="0" applyNumberFormat="1" applyFont="1" applyBorder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0" fillId="0" borderId="0" xfId="0" quotePrefix="1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164" fontId="22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left"/>
      <protection locked="0"/>
    </xf>
    <xf numFmtId="165" fontId="22" fillId="0" borderId="10" xfId="0" applyNumberFormat="1" applyFont="1" applyBorder="1" applyAlignment="1" applyProtection="1">
      <alignment horizontal="left"/>
      <protection locked="0"/>
    </xf>
    <xf numFmtId="164" fontId="22" fillId="0" borderId="10" xfId="0" applyNumberFormat="1" applyFont="1" applyBorder="1" applyAlignment="1" applyProtection="1">
      <alignment horizontal="right"/>
      <protection locked="0"/>
    </xf>
    <xf numFmtId="0" fontId="20" fillId="0" borderId="10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fill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164" fontId="24" fillId="0" borderId="0" xfId="0" quotePrefix="1" applyNumberFormat="1" applyFont="1" applyProtection="1">
      <protection locked="0"/>
    </xf>
    <xf numFmtId="0" fontId="24" fillId="0" borderId="0" xfId="0" quotePrefix="1" applyFont="1" applyProtection="1">
      <protection locked="0"/>
    </xf>
    <xf numFmtId="0" fontId="20" fillId="0" borderId="11" xfId="0" applyFont="1" applyBorder="1" applyAlignment="1" applyProtection="1">
      <alignment horizontal="left"/>
      <protection locked="0"/>
    </xf>
    <xf numFmtId="0" fontId="24" fillId="0" borderId="11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4" fillId="0" borderId="18" xfId="0" applyFont="1" applyBorder="1" applyProtection="1">
      <protection locked="0"/>
    </xf>
    <xf numFmtId="164" fontId="22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164" fontId="19" fillId="0" borderId="0" xfId="0" applyNumberFormat="1" applyFont="1" applyProtection="1">
      <protection locked="0"/>
    </xf>
    <xf numFmtId="164" fontId="24" fillId="0" borderId="0" xfId="0" applyNumberFormat="1" applyFont="1" applyAlignment="1">
      <alignment horizontal="right"/>
    </xf>
    <xf numFmtId="167" fontId="0" fillId="0" borderId="19" xfId="0" applyNumberFormat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23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4" fontId="24" fillId="0" borderId="0" xfId="0" quotePrefix="1" applyNumberFormat="1" applyFont="1" applyAlignment="1">
      <alignment horizontal="right"/>
    </xf>
    <xf numFmtId="3" fontId="24" fillId="0" borderId="0" xfId="0" applyNumberFormat="1" applyFont="1"/>
    <xf numFmtId="2" fontId="23" fillId="0" borderId="0" xfId="0" applyNumberFormat="1" applyFont="1" applyProtection="1">
      <protection locked="0"/>
    </xf>
    <xf numFmtId="167" fontId="0" fillId="0" borderId="21" xfId="0" applyNumberFormat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167" fontId="0" fillId="0" borderId="24" xfId="0" applyNumberFormat="1" applyBorder="1" applyAlignment="1">
      <alignment horizontal="center"/>
    </xf>
    <xf numFmtId="0" fontId="31" fillId="0" borderId="0" xfId="46" applyFont="1" applyAlignment="1">
      <alignment horizontal="left"/>
    </xf>
    <xf numFmtId="164" fontId="26" fillId="0" borderId="0" xfId="46" applyNumberFormat="1" applyFont="1" applyProtection="1">
      <protection locked="0"/>
    </xf>
    <xf numFmtId="164" fontId="26" fillId="0" borderId="0" xfId="46" applyNumberFormat="1" applyFont="1" applyAlignment="1" applyProtection="1">
      <alignment horizontal="right"/>
      <protection locked="0"/>
    </xf>
    <xf numFmtId="0" fontId="21" fillId="0" borderId="0" xfId="46" applyAlignment="1" applyProtection="1">
      <alignment horizontal="left"/>
      <protection locked="0"/>
    </xf>
    <xf numFmtId="165" fontId="21" fillId="0" borderId="0" xfId="46" applyNumberFormat="1" applyAlignment="1" applyProtection="1">
      <alignment horizontal="left"/>
      <protection locked="0"/>
    </xf>
    <xf numFmtId="164" fontId="24" fillId="0" borderId="0" xfId="46" applyNumberFormat="1" applyFont="1"/>
    <xf numFmtId="164" fontId="24" fillId="0" borderId="25" xfId="0" applyNumberFormat="1" applyFont="1" applyBorder="1"/>
    <xf numFmtId="0" fontId="1" fillId="0" borderId="0" xfId="0" applyFont="1" applyAlignment="1" applyProtection="1">
      <alignment horizontal="left"/>
      <protection locked="0"/>
    </xf>
    <xf numFmtId="165" fontId="1" fillId="0" borderId="0" xfId="0" applyNumberFormat="1" applyFont="1" applyAlignment="1" applyProtection="1">
      <alignment horizontal="left"/>
      <protection locked="0"/>
    </xf>
    <xf numFmtId="0" fontId="24" fillId="0" borderId="10" xfId="0" applyFont="1" applyBorder="1" applyAlignment="1" applyProtection="1">
      <alignment horizontal="fill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fill"/>
      <protection locked="0"/>
    </xf>
    <xf numFmtId="165" fontId="1" fillId="0" borderId="0" xfId="0" applyNumberFormat="1" applyFont="1" applyAlignment="1">
      <alignment horizontal="left"/>
    </xf>
    <xf numFmtId="2" fontId="1" fillId="0" borderId="0" xfId="0" applyNumberFormat="1" applyFont="1"/>
    <xf numFmtId="9" fontId="1" fillId="0" borderId="0" xfId="0" applyNumberFormat="1" applyFont="1"/>
    <xf numFmtId="164" fontId="1" fillId="0" borderId="0" xfId="0" applyNumberFormat="1" applyFont="1" applyProtection="1">
      <protection locked="0"/>
    </xf>
    <xf numFmtId="0" fontId="1" fillId="0" borderId="11" xfId="0" applyFont="1" applyBorder="1" applyProtection="1">
      <protection locked="0"/>
    </xf>
    <xf numFmtId="0" fontId="32" fillId="0" borderId="0" xfId="0" applyFont="1" applyAlignment="1" applyProtection="1">
      <alignment horizontal="center" vertical="center" wrapText="1"/>
      <protection locked="0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6" xr:uid="{00000000-0005-0000-0000-000025000000}"/>
    <cellStyle name="Normal 3" xfId="50" xr:uid="{00000000-0005-0000-0000-000026000000}"/>
    <cellStyle name="Note" xfId="37" builtinId="10" customBuiltin="1"/>
    <cellStyle name="Note 2" xfId="38" xr:uid="{00000000-0005-0000-0000-000028000000}"/>
    <cellStyle name="Note 2 2" xfId="45" xr:uid="{00000000-0005-0000-0000-000029000000}"/>
    <cellStyle name="Note 2 2 2" xfId="53" xr:uid="{00000000-0005-0000-0000-00002A000000}"/>
    <cellStyle name="Note 2 2 3" xfId="49" xr:uid="{00000000-0005-0000-0000-00002B000000}"/>
    <cellStyle name="Note 2 3" xfId="48" xr:uid="{00000000-0005-0000-0000-00002C000000}"/>
    <cellStyle name="Note 3" xfId="44" xr:uid="{00000000-0005-0000-0000-00002D000000}"/>
    <cellStyle name="Note 3 2" xfId="47" xr:uid="{00000000-0005-0000-0000-00002E000000}"/>
    <cellStyle name="Note 3 3" xfId="52" xr:uid="{00000000-0005-0000-0000-00002F000000}"/>
    <cellStyle name="Note 3 4" xfId="51" xr:uid="{00000000-0005-0000-0000-000030000000}"/>
    <cellStyle name="Note 4" xfId="43" xr:uid="{00000000-0005-0000-0000-000031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66</xdr:row>
      <xdr:rowOff>25400</xdr:rowOff>
    </xdr:from>
    <xdr:ext cx="2375724" cy="625571"/>
    <xdr:pic>
      <xdr:nvPicPr>
        <xdr:cNvPr id="2" name="Picture 1">
          <a:extLst>
            <a:ext uri="{FF2B5EF4-FFF2-40B4-BE49-F238E27FC236}">
              <a16:creationId xmlns:a16="http://schemas.microsoft.com/office/drawing/2014/main" id="{5EF57ADA-AF55-3A4E-A581-0FCDB7B78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1557000"/>
          <a:ext cx="2375724" cy="625571"/>
        </a:xfrm>
        <a:prstGeom prst="rect">
          <a:avLst/>
        </a:prstGeom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77"/>
  <sheetViews>
    <sheetView tabSelected="1" workbookViewId="0">
      <selection activeCell="F17" sqref="F17"/>
    </sheetView>
  </sheetViews>
  <sheetFormatPr defaultColWidth="8.85546875" defaultRowHeight="12.75" x14ac:dyDescent="0.2"/>
  <cols>
    <col min="1" max="1" width="10" customWidth="1"/>
    <col min="2" max="2" width="28.7109375" customWidth="1"/>
    <col min="3" max="3" width="8.85546875" customWidth="1"/>
    <col min="4" max="6" width="11.7109375" customWidth="1"/>
    <col min="7" max="7" width="12.140625" customWidth="1"/>
    <col min="8" max="8" width="7.7109375" customWidth="1"/>
    <col min="9" max="12" width="10.7109375" customWidth="1"/>
    <col min="13" max="14" width="9.7109375" customWidth="1"/>
    <col min="15" max="15" width="7.7109375" customWidth="1"/>
    <col min="16" max="26" width="9.7109375" customWidth="1"/>
    <col min="27" max="28" width="3.7109375" customWidth="1"/>
    <col min="29" max="29" width="15.7109375" customWidth="1"/>
    <col min="30" max="30" width="9.7109375" customWidth="1"/>
    <col min="31" max="37" width="7.7109375" customWidth="1"/>
    <col min="38" max="38" width="10.7109375" customWidth="1"/>
    <col min="39" max="39" width="1.7109375" customWidth="1"/>
    <col min="40" max="40" width="19.7109375" customWidth="1"/>
    <col min="41" max="41" width="9.7109375" customWidth="1"/>
  </cols>
  <sheetData>
    <row r="1" spans="1:47" ht="15" x14ac:dyDescent="0.25">
      <c r="A1" s="32" t="s">
        <v>0</v>
      </c>
      <c r="B1" s="15"/>
      <c r="C1" s="81"/>
      <c r="D1" s="81"/>
      <c r="E1" s="81"/>
      <c r="F1" s="81"/>
      <c r="G1" s="81"/>
      <c r="H1" s="77"/>
      <c r="I1" s="77"/>
      <c r="J1" s="82"/>
      <c r="K1" s="82"/>
      <c r="L1" s="82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3" t="s">
        <v>1</v>
      </c>
      <c r="AO1" s="80"/>
      <c r="AP1" s="80"/>
      <c r="AQ1" s="80"/>
      <c r="AR1" s="80"/>
      <c r="AS1" s="80"/>
      <c r="AT1" s="80"/>
      <c r="AU1" s="80"/>
    </row>
    <row r="2" spans="1:47" x14ac:dyDescent="0.2">
      <c r="A2" s="33" t="s">
        <v>2</v>
      </c>
      <c r="B2" s="84"/>
      <c r="C2" s="31" t="s">
        <v>3</v>
      </c>
      <c r="D2" s="81"/>
      <c r="E2" s="81"/>
      <c r="F2" s="81"/>
      <c r="G2" s="81"/>
      <c r="H2" s="77"/>
      <c r="I2" s="77"/>
      <c r="J2" s="82"/>
      <c r="K2" s="82"/>
      <c r="L2" s="82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3" t="s">
        <v>1</v>
      </c>
      <c r="AO2" s="80"/>
      <c r="AP2" s="80"/>
      <c r="AQ2" s="80"/>
      <c r="AR2" s="80"/>
      <c r="AS2" s="80"/>
      <c r="AT2" s="80"/>
      <c r="AU2" s="80"/>
    </row>
    <row r="3" spans="1:47" ht="14.25" x14ac:dyDescent="0.2">
      <c r="A3" s="33" t="s">
        <v>4</v>
      </c>
      <c r="B3" s="34"/>
      <c r="C3" s="34"/>
      <c r="D3" s="34"/>
      <c r="E3" s="35" t="s">
        <v>5</v>
      </c>
      <c r="F3" s="66">
        <v>2.5</v>
      </c>
      <c r="G3" s="35" t="s">
        <v>6</v>
      </c>
      <c r="H3" s="34"/>
      <c r="I3" s="34"/>
      <c r="J3" s="1"/>
      <c r="K3" s="1"/>
      <c r="L3" s="1"/>
      <c r="M3" s="80"/>
      <c r="N3" s="82"/>
      <c r="O3" s="85"/>
      <c r="P3" s="80"/>
      <c r="Q3" s="80"/>
      <c r="R3" s="80"/>
      <c r="S3" s="80"/>
      <c r="T3" s="80"/>
      <c r="U3" s="80"/>
      <c r="V3" s="80"/>
      <c r="W3" s="80"/>
      <c r="X3" s="80"/>
      <c r="Y3" s="80"/>
      <c r="Z3" s="83" t="s">
        <v>1</v>
      </c>
      <c r="AO3" s="80"/>
      <c r="AP3" s="80"/>
      <c r="AQ3" s="80"/>
      <c r="AR3" s="80"/>
      <c r="AS3" s="80"/>
      <c r="AT3" s="80"/>
      <c r="AU3" s="80"/>
    </row>
    <row r="4" spans="1:47" ht="15" x14ac:dyDescent="0.25">
      <c r="A4" s="36" t="s">
        <v>7</v>
      </c>
      <c r="B4" s="37"/>
      <c r="C4" s="34"/>
      <c r="D4" s="34"/>
      <c r="E4" s="34"/>
      <c r="F4" s="65">
        <f>+F3*2000</f>
        <v>5000</v>
      </c>
      <c r="G4" s="81" t="s">
        <v>8</v>
      </c>
      <c r="H4" s="34"/>
      <c r="I4" s="34"/>
      <c r="J4" s="1"/>
      <c r="K4" s="1"/>
      <c r="L4" s="1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O4" s="80"/>
      <c r="AP4" s="80"/>
      <c r="AQ4" s="80"/>
      <c r="AR4" s="80"/>
      <c r="AS4" s="80"/>
      <c r="AT4" s="80"/>
      <c r="AU4" s="80"/>
    </row>
    <row r="5" spans="1:47" ht="15" x14ac:dyDescent="0.25">
      <c r="A5" s="36"/>
      <c r="B5" s="35" t="s">
        <v>9</v>
      </c>
      <c r="C5" s="34"/>
      <c r="D5" s="34"/>
      <c r="E5" s="34"/>
      <c r="F5" s="15"/>
      <c r="G5" s="34"/>
      <c r="H5" s="34"/>
      <c r="I5" s="34"/>
      <c r="J5" s="1"/>
      <c r="K5" s="1"/>
      <c r="L5" s="1"/>
      <c r="M5" s="80"/>
      <c r="N5" s="82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3" t="s">
        <v>1</v>
      </c>
      <c r="AO5" s="80"/>
      <c r="AP5" s="80"/>
      <c r="AQ5" s="80"/>
      <c r="AR5" s="80"/>
      <c r="AS5" s="80"/>
      <c r="AT5" s="80"/>
      <c r="AU5" s="80"/>
    </row>
    <row r="6" spans="1:47" ht="14.25" x14ac:dyDescent="0.2">
      <c r="A6" s="15"/>
      <c r="B6" s="35" t="s">
        <v>10</v>
      </c>
      <c r="C6" s="34"/>
      <c r="D6" s="34"/>
      <c r="E6" s="15"/>
      <c r="F6" s="34"/>
      <c r="G6" s="34"/>
      <c r="H6" s="34"/>
      <c r="I6" s="34"/>
      <c r="J6" s="1"/>
      <c r="K6" s="1"/>
      <c r="L6" s="1"/>
      <c r="M6" s="80"/>
      <c r="N6" s="80"/>
      <c r="S6" s="80"/>
      <c r="T6" s="80"/>
      <c r="U6" s="80"/>
      <c r="V6" s="80"/>
      <c r="W6" s="80"/>
      <c r="X6" s="80"/>
      <c r="Y6" s="80"/>
      <c r="Z6" s="2" t="s">
        <v>1</v>
      </c>
      <c r="AO6" s="80"/>
      <c r="AP6" s="80"/>
      <c r="AQ6" s="80"/>
      <c r="AR6" s="80"/>
      <c r="AS6" s="80"/>
      <c r="AT6" s="80"/>
      <c r="AU6" s="80"/>
    </row>
    <row r="7" spans="1:47" ht="15" x14ac:dyDescent="0.25">
      <c r="A7" s="34"/>
      <c r="B7" s="34"/>
      <c r="C7" s="35"/>
      <c r="D7" s="35"/>
      <c r="E7" s="38" t="s">
        <v>11</v>
      </c>
      <c r="F7" s="38" t="s">
        <v>12</v>
      </c>
      <c r="G7" s="39" t="s">
        <v>13</v>
      </c>
      <c r="H7" s="34"/>
      <c r="I7" s="34"/>
      <c r="J7" s="1"/>
      <c r="K7" s="1"/>
      <c r="L7" s="1"/>
      <c r="M7" s="80"/>
      <c r="N7" s="80"/>
      <c r="S7" s="80"/>
      <c r="T7" s="80"/>
      <c r="U7" s="80"/>
      <c r="V7" s="80"/>
      <c r="W7" s="80"/>
      <c r="X7" s="80"/>
      <c r="Y7" s="80"/>
      <c r="Z7" s="80"/>
      <c r="AO7" s="80"/>
      <c r="AP7" s="80"/>
      <c r="AQ7" s="80"/>
      <c r="AR7" s="80"/>
      <c r="AS7" s="80"/>
      <c r="AT7" s="80"/>
      <c r="AU7" s="80"/>
    </row>
    <row r="8" spans="1:47" ht="15" x14ac:dyDescent="0.25">
      <c r="A8" s="40" t="s">
        <v>1</v>
      </c>
      <c r="B8" s="35"/>
      <c r="C8" s="41" t="s">
        <v>14</v>
      </c>
      <c r="D8" s="42" t="s">
        <v>15</v>
      </c>
      <c r="E8" s="42" t="s">
        <v>16</v>
      </c>
      <c r="F8" s="42" t="s">
        <v>17</v>
      </c>
      <c r="G8" s="43" t="s">
        <v>18</v>
      </c>
      <c r="H8" s="34"/>
      <c r="I8" s="34"/>
      <c r="J8" s="1"/>
      <c r="K8" s="1"/>
      <c r="L8" s="1"/>
      <c r="M8" s="80"/>
      <c r="N8" s="3"/>
      <c r="S8" s="80"/>
      <c r="T8" s="80"/>
      <c r="U8" s="80"/>
      <c r="V8" s="80"/>
      <c r="W8" s="80"/>
      <c r="X8" s="80"/>
      <c r="Y8" s="80"/>
      <c r="Z8" s="80"/>
      <c r="AO8" s="80"/>
      <c r="AP8" s="80"/>
      <c r="AQ8" s="80"/>
      <c r="AR8" s="80"/>
      <c r="AS8" s="80"/>
      <c r="AT8" s="80"/>
      <c r="AU8" s="80"/>
    </row>
    <row r="9" spans="1:47" ht="6" customHeight="1" x14ac:dyDescent="0.25">
      <c r="A9" s="37"/>
      <c r="B9" s="40"/>
      <c r="C9" s="78"/>
      <c r="D9" s="4"/>
      <c r="E9" s="4"/>
      <c r="F9" s="12"/>
      <c r="G9" s="44"/>
      <c r="H9" s="34"/>
      <c r="I9" s="34"/>
      <c r="J9" s="1"/>
      <c r="K9" s="1"/>
      <c r="L9" s="1"/>
      <c r="M9" s="80"/>
      <c r="N9" s="3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2"/>
      <c r="AO9" s="80"/>
      <c r="AP9" s="80"/>
      <c r="AQ9" s="80"/>
      <c r="AR9" s="80"/>
      <c r="AS9" s="80"/>
      <c r="AT9" s="80"/>
      <c r="AU9" s="80"/>
    </row>
    <row r="10" spans="1:47" ht="15" x14ac:dyDescent="0.25">
      <c r="A10" s="32" t="s">
        <v>19</v>
      </c>
      <c r="B10" s="34"/>
      <c r="C10" s="34"/>
      <c r="D10" s="34"/>
      <c r="E10" s="34"/>
      <c r="F10" s="34"/>
      <c r="G10" s="34"/>
      <c r="H10" s="34"/>
      <c r="I10" s="34"/>
      <c r="J10" s="1"/>
      <c r="K10" s="1"/>
      <c r="L10" s="1"/>
      <c r="M10" s="80"/>
      <c r="N10" s="82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3" t="s">
        <v>1</v>
      </c>
      <c r="AO10" s="80"/>
      <c r="AP10" s="80"/>
      <c r="AQ10" s="80"/>
      <c r="AR10" s="80"/>
      <c r="AS10" s="80"/>
      <c r="AT10" s="80"/>
      <c r="AU10" s="80"/>
    </row>
    <row r="11" spans="1:47" ht="14.25" x14ac:dyDescent="0.2">
      <c r="B11" s="80" t="s">
        <v>20</v>
      </c>
      <c r="C11" s="80" t="s">
        <v>21</v>
      </c>
      <c r="D11" s="4">
        <v>1</v>
      </c>
      <c r="E11" s="4">
        <v>2.8</v>
      </c>
      <c r="F11" s="5">
        <f>+D11*E11</f>
        <v>2.8</v>
      </c>
      <c r="G11" s="44" t="s">
        <v>22</v>
      </c>
    </row>
    <row r="12" spans="1:47" ht="14.25" x14ac:dyDescent="0.2">
      <c r="A12" s="34"/>
      <c r="B12" s="45" t="s">
        <v>23</v>
      </c>
      <c r="C12" s="46" t="s">
        <v>24</v>
      </c>
      <c r="D12" s="4">
        <v>130</v>
      </c>
      <c r="E12" s="4">
        <v>0.9</v>
      </c>
      <c r="F12" s="5">
        <f>+D12*E12</f>
        <v>117</v>
      </c>
      <c r="G12" s="44" t="s">
        <v>22</v>
      </c>
      <c r="H12" s="34"/>
      <c r="I12" s="34"/>
      <c r="J12" s="1"/>
      <c r="K12" s="1"/>
      <c r="L12" s="1"/>
      <c r="M12" s="80"/>
      <c r="N12" s="82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3" t="s">
        <v>1</v>
      </c>
      <c r="AO12" s="80"/>
      <c r="AP12" s="80"/>
      <c r="AQ12" s="80"/>
      <c r="AR12" s="80"/>
      <c r="AS12" s="80"/>
      <c r="AT12" s="80"/>
      <c r="AU12" s="80"/>
    </row>
    <row r="13" spans="1:47" ht="14.25" x14ac:dyDescent="0.2">
      <c r="A13" s="34"/>
      <c r="B13" s="45" t="s">
        <v>25</v>
      </c>
      <c r="C13" s="46" t="s">
        <v>21</v>
      </c>
      <c r="D13" s="4">
        <v>1</v>
      </c>
      <c r="E13" s="4">
        <v>0</v>
      </c>
      <c r="F13" s="5">
        <f>+D13*E13</f>
        <v>0</v>
      </c>
      <c r="G13" s="44" t="s">
        <v>22</v>
      </c>
      <c r="H13" s="34"/>
      <c r="I13" s="34"/>
      <c r="J13" s="1"/>
      <c r="K13" s="1"/>
      <c r="L13" s="1"/>
      <c r="M13" s="80"/>
      <c r="N13" s="82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3"/>
      <c r="AO13" s="80"/>
      <c r="AP13" s="80"/>
      <c r="AQ13" s="80"/>
      <c r="AR13" s="80"/>
      <c r="AS13" s="80"/>
      <c r="AT13" s="80"/>
      <c r="AU13" s="80"/>
    </row>
    <row r="14" spans="1:47" ht="14.25" x14ac:dyDescent="0.2">
      <c r="A14" s="34"/>
      <c r="B14" s="45" t="s">
        <v>26</v>
      </c>
      <c r="C14" s="15"/>
      <c r="D14" s="4"/>
      <c r="E14" s="4"/>
      <c r="F14" s="5"/>
      <c r="G14" s="44" t="s">
        <v>22</v>
      </c>
      <c r="H14" s="34"/>
      <c r="I14" s="34"/>
      <c r="J14" s="1"/>
      <c r="K14" s="1"/>
      <c r="L14" s="1"/>
      <c r="M14" s="80"/>
      <c r="N14" s="82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3"/>
      <c r="AO14" s="80"/>
      <c r="AP14" s="80"/>
      <c r="AQ14" s="80"/>
      <c r="AR14" s="80"/>
      <c r="AS14" s="80"/>
      <c r="AT14" s="80"/>
      <c r="AU14" s="80"/>
    </row>
    <row r="15" spans="1:47" ht="14.25" x14ac:dyDescent="0.2">
      <c r="A15" s="34"/>
      <c r="B15" s="45" t="s">
        <v>27</v>
      </c>
      <c r="C15" s="15" t="s">
        <v>28</v>
      </c>
      <c r="D15" s="4">
        <v>0</v>
      </c>
      <c r="E15" s="4">
        <v>1.05</v>
      </c>
      <c r="F15" s="5">
        <v>0</v>
      </c>
      <c r="G15" s="44" t="s">
        <v>22</v>
      </c>
      <c r="H15" s="34"/>
      <c r="I15" s="34"/>
      <c r="J15" s="1"/>
      <c r="K15" s="1"/>
      <c r="L15" s="1"/>
      <c r="M15" s="80"/>
      <c r="N15" s="82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3"/>
      <c r="AO15" s="80"/>
      <c r="AP15" s="80"/>
      <c r="AQ15" s="80"/>
      <c r="AR15" s="80"/>
      <c r="AS15" s="80"/>
      <c r="AT15" s="80"/>
      <c r="AU15" s="80"/>
    </row>
    <row r="16" spans="1:47" ht="14.25" x14ac:dyDescent="0.2">
      <c r="A16" s="34"/>
      <c r="B16" s="45" t="s">
        <v>29</v>
      </c>
      <c r="C16" s="46" t="s">
        <v>28</v>
      </c>
      <c r="D16" s="6">
        <v>0</v>
      </c>
      <c r="E16" s="4">
        <v>0.7</v>
      </c>
      <c r="F16" s="5">
        <f t="shared" ref="F16:F37" si="0">+D16*E16</f>
        <v>0</v>
      </c>
      <c r="G16" s="44" t="s">
        <v>22</v>
      </c>
      <c r="H16" s="34"/>
      <c r="I16" s="34"/>
      <c r="J16" s="1"/>
      <c r="K16" s="1"/>
      <c r="L16" s="1"/>
      <c r="M16" s="86"/>
      <c r="N16" s="82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3" t="s">
        <v>1</v>
      </c>
      <c r="AO16" s="80"/>
      <c r="AP16" s="80"/>
      <c r="AQ16" s="80"/>
      <c r="AR16" s="80"/>
      <c r="AS16" s="80"/>
      <c r="AT16" s="80"/>
      <c r="AU16" s="80"/>
    </row>
    <row r="17" spans="1:47" ht="14.25" x14ac:dyDescent="0.2">
      <c r="A17" s="34"/>
      <c r="B17" s="45" t="s">
        <v>30</v>
      </c>
      <c r="C17" s="46" t="s">
        <v>28</v>
      </c>
      <c r="D17" s="6">
        <v>0</v>
      </c>
      <c r="E17" s="4">
        <v>0.6</v>
      </c>
      <c r="F17" s="5">
        <f t="shared" si="0"/>
        <v>0</v>
      </c>
      <c r="G17" s="44" t="s">
        <v>22</v>
      </c>
      <c r="H17" s="34"/>
      <c r="I17" s="34"/>
      <c r="J17" s="1"/>
      <c r="K17" s="1"/>
      <c r="L17" s="1"/>
      <c r="M17" s="86"/>
      <c r="N17" s="82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O17" s="80"/>
      <c r="AP17" s="80"/>
      <c r="AQ17" s="80"/>
      <c r="AR17" s="80"/>
      <c r="AS17" s="80"/>
      <c r="AT17" s="80"/>
      <c r="AU17" s="80"/>
    </row>
    <row r="18" spans="1:47" ht="14.25" x14ac:dyDescent="0.2">
      <c r="A18" s="34"/>
      <c r="B18" s="45" t="s">
        <v>31</v>
      </c>
      <c r="C18" s="46" t="s">
        <v>32</v>
      </c>
      <c r="D18" s="6">
        <v>0</v>
      </c>
      <c r="E18" s="4">
        <v>0</v>
      </c>
      <c r="F18" s="5">
        <f t="shared" ref="F18" si="1">+D18*E18</f>
        <v>0</v>
      </c>
      <c r="G18" s="44" t="s">
        <v>22</v>
      </c>
      <c r="H18" s="34"/>
      <c r="I18" s="34"/>
      <c r="J18" s="1"/>
      <c r="K18" s="1"/>
      <c r="L18" s="1"/>
      <c r="M18" s="86"/>
      <c r="N18" s="82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O18" s="80"/>
      <c r="AP18" s="80"/>
      <c r="AQ18" s="80"/>
      <c r="AR18" s="80"/>
      <c r="AS18" s="80"/>
      <c r="AT18" s="80"/>
      <c r="AU18" s="80"/>
    </row>
    <row r="19" spans="1:47" ht="14.25" x14ac:dyDescent="0.2">
      <c r="A19" s="34"/>
      <c r="B19" s="45" t="s">
        <v>33</v>
      </c>
      <c r="C19" s="46" t="s">
        <v>21</v>
      </c>
      <c r="D19" s="6">
        <v>1</v>
      </c>
      <c r="E19" s="4">
        <v>10</v>
      </c>
      <c r="F19" s="5">
        <f t="shared" si="0"/>
        <v>10</v>
      </c>
      <c r="G19" s="44" t="s">
        <v>22</v>
      </c>
      <c r="H19" s="34"/>
      <c r="I19" s="34"/>
      <c r="J19" s="1"/>
      <c r="K19" s="1"/>
      <c r="L19" s="1"/>
      <c r="M19" s="86"/>
      <c r="N19" s="82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O19" s="80"/>
      <c r="AP19" s="80"/>
      <c r="AQ19" s="80"/>
      <c r="AR19" s="80"/>
      <c r="AS19" s="80"/>
      <c r="AT19" s="80"/>
      <c r="AU19" s="80"/>
    </row>
    <row r="20" spans="1:47" ht="14.25" x14ac:dyDescent="0.2">
      <c r="A20" s="34"/>
      <c r="B20" s="45" t="s">
        <v>34</v>
      </c>
      <c r="C20" s="46" t="s">
        <v>32</v>
      </c>
      <c r="D20" s="6">
        <v>0.33</v>
      </c>
      <c r="E20" s="4">
        <v>55</v>
      </c>
      <c r="F20" s="5">
        <f t="shared" si="0"/>
        <v>18.150000000000002</v>
      </c>
      <c r="G20" s="44" t="s">
        <v>22</v>
      </c>
      <c r="H20" s="34"/>
      <c r="I20" s="34"/>
      <c r="J20" s="1"/>
      <c r="K20" s="1"/>
      <c r="L20" s="1"/>
      <c r="M20" s="80"/>
      <c r="N20" s="82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3" t="s">
        <v>1</v>
      </c>
      <c r="AO20" s="80"/>
      <c r="AP20" s="80"/>
      <c r="AQ20" s="80"/>
      <c r="AR20" s="80"/>
      <c r="AS20" s="80"/>
      <c r="AT20" s="80"/>
      <c r="AU20" s="80"/>
    </row>
    <row r="21" spans="1:47" ht="14.25" x14ac:dyDescent="0.2">
      <c r="A21" s="34"/>
      <c r="B21" s="45" t="s">
        <v>35</v>
      </c>
      <c r="C21" s="46" t="s">
        <v>32</v>
      </c>
      <c r="D21" s="6">
        <v>0.33</v>
      </c>
      <c r="E21" s="4">
        <v>75</v>
      </c>
      <c r="F21" s="5">
        <f t="shared" si="0"/>
        <v>24.75</v>
      </c>
      <c r="G21" s="44" t="s">
        <v>22</v>
      </c>
      <c r="H21" s="34"/>
      <c r="I21" s="34"/>
      <c r="J21" s="1"/>
      <c r="K21" s="1"/>
      <c r="L21" s="1"/>
      <c r="M21" s="80"/>
      <c r="N21" s="82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3"/>
      <c r="AO21" s="80"/>
      <c r="AP21" s="80"/>
      <c r="AQ21" s="80"/>
      <c r="AR21" s="80"/>
      <c r="AS21" s="80"/>
      <c r="AT21" s="80"/>
      <c r="AU21" s="80"/>
    </row>
    <row r="22" spans="1:47" ht="14.25" x14ac:dyDescent="0.2">
      <c r="A22" s="34"/>
      <c r="B22" s="45" t="s">
        <v>36</v>
      </c>
      <c r="C22" s="46" t="s">
        <v>21</v>
      </c>
      <c r="D22" s="6">
        <v>1</v>
      </c>
      <c r="E22" s="4">
        <v>82.5</v>
      </c>
      <c r="F22" s="5">
        <f t="shared" si="0"/>
        <v>82.5</v>
      </c>
      <c r="G22" s="44" t="s">
        <v>22</v>
      </c>
      <c r="H22" s="34"/>
      <c r="I22" s="34"/>
      <c r="J22" s="1"/>
      <c r="K22" s="1"/>
      <c r="L22" s="1"/>
      <c r="M22" s="80"/>
      <c r="N22" s="80"/>
      <c r="O22" s="85"/>
      <c r="R22" s="80"/>
      <c r="S22" s="80"/>
      <c r="T22" s="80"/>
      <c r="U22" s="80"/>
      <c r="V22" s="80"/>
      <c r="W22" s="80"/>
      <c r="X22" s="80"/>
      <c r="Y22" s="80"/>
      <c r="Z22" s="83" t="s">
        <v>1</v>
      </c>
      <c r="AO22" s="80"/>
      <c r="AP22" s="80"/>
      <c r="AQ22" s="80"/>
      <c r="AR22" s="80"/>
      <c r="AS22" s="80"/>
      <c r="AT22" s="80"/>
      <c r="AU22" s="80"/>
    </row>
    <row r="23" spans="1:47" ht="14.25" x14ac:dyDescent="0.2">
      <c r="A23" s="34"/>
      <c r="B23" s="73" t="s">
        <v>37</v>
      </c>
      <c r="C23" s="74" t="s">
        <v>21</v>
      </c>
      <c r="D23" s="72">
        <v>1</v>
      </c>
      <c r="E23" s="71">
        <v>27.5</v>
      </c>
      <c r="F23" s="5">
        <f t="shared" ref="F23:F24" si="2">+D23*E23</f>
        <v>27.5</v>
      </c>
      <c r="G23" s="44" t="s">
        <v>22</v>
      </c>
      <c r="H23" s="34"/>
      <c r="I23" s="34"/>
      <c r="J23" s="1"/>
      <c r="K23" s="1"/>
      <c r="L23" s="1"/>
      <c r="M23" s="80"/>
      <c r="N23" s="82"/>
      <c r="O23" s="80"/>
      <c r="R23" s="80"/>
      <c r="S23" s="80"/>
      <c r="T23" s="80"/>
      <c r="U23" s="80"/>
      <c r="V23" s="80"/>
      <c r="W23" s="80"/>
      <c r="X23" s="80"/>
      <c r="Y23" s="80"/>
      <c r="Z23" s="83" t="s">
        <v>1</v>
      </c>
      <c r="AO23" s="80"/>
      <c r="AP23" s="80"/>
      <c r="AQ23" s="80"/>
      <c r="AR23" s="80"/>
      <c r="AS23" s="80"/>
      <c r="AT23" s="80"/>
      <c r="AU23" s="80"/>
    </row>
    <row r="24" spans="1:47" ht="14.25" x14ac:dyDescent="0.2">
      <c r="A24" s="34"/>
      <c r="B24" s="73" t="s">
        <v>38</v>
      </c>
      <c r="C24" s="74" t="s">
        <v>21</v>
      </c>
      <c r="D24" s="72">
        <v>1</v>
      </c>
      <c r="E24" s="71">
        <v>13</v>
      </c>
      <c r="F24" s="5">
        <f t="shared" si="2"/>
        <v>13</v>
      </c>
      <c r="G24" s="44" t="s">
        <v>22</v>
      </c>
      <c r="H24" s="34"/>
      <c r="I24" s="34"/>
      <c r="J24" s="1"/>
      <c r="K24" s="1"/>
      <c r="L24" s="1"/>
      <c r="M24" s="80"/>
      <c r="N24" s="82"/>
      <c r="O24" s="80"/>
      <c r="R24" s="80"/>
      <c r="S24" s="80"/>
      <c r="T24" s="80"/>
      <c r="U24" s="80"/>
      <c r="V24" s="80"/>
      <c r="W24" s="80"/>
      <c r="X24" s="80"/>
      <c r="Y24" s="80"/>
      <c r="Z24" s="83"/>
      <c r="AO24" s="80"/>
      <c r="AP24" s="80"/>
      <c r="AQ24" s="80"/>
      <c r="AR24" s="80"/>
      <c r="AS24" s="80"/>
      <c r="AT24" s="80"/>
      <c r="AU24" s="80"/>
    </row>
    <row r="25" spans="1:47" ht="14.25" x14ac:dyDescent="0.2">
      <c r="A25" s="34"/>
      <c r="B25" s="73" t="s">
        <v>39</v>
      </c>
      <c r="C25" s="74" t="s">
        <v>21</v>
      </c>
      <c r="D25" s="72">
        <v>7</v>
      </c>
      <c r="E25" s="71">
        <v>16.5</v>
      </c>
      <c r="F25" s="75">
        <f>D25*E25</f>
        <v>115.5</v>
      </c>
      <c r="G25" s="44" t="s">
        <v>22</v>
      </c>
      <c r="H25" s="34"/>
      <c r="I25" s="34"/>
      <c r="J25" s="1"/>
      <c r="K25" s="1"/>
      <c r="L25" s="1"/>
      <c r="M25" s="80"/>
      <c r="N25" s="80"/>
      <c r="O25" s="80"/>
      <c r="S25" s="80"/>
      <c r="T25" s="80"/>
      <c r="U25" s="80"/>
      <c r="V25" s="80"/>
      <c r="W25" s="80"/>
      <c r="X25" s="80"/>
      <c r="Y25" s="80"/>
      <c r="Z25" s="83" t="s">
        <v>1</v>
      </c>
      <c r="AO25" s="80"/>
      <c r="AP25" s="80"/>
      <c r="AQ25" s="80"/>
      <c r="AR25" s="80"/>
      <c r="AS25" s="80"/>
      <c r="AT25" s="80"/>
      <c r="AU25" s="80"/>
    </row>
    <row r="26" spans="1:47" ht="14.25" x14ac:dyDescent="0.2">
      <c r="A26" s="34"/>
      <c r="B26" s="45" t="s">
        <v>40</v>
      </c>
      <c r="C26" s="46" t="s">
        <v>21</v>
      </c>
      <c r="D26" s="6">
        <v>0</v>
      </c>
      <c r="E26" s="4">
        <v>33</v>
      </c>
      <c r="F26" s="5">
        <f t="shared" si="0"/>
        <v>0</v>
      </c>
      <c r="G26" s="44" t="s">
        <v>22</v>
      </c>
      <c r="H26" s="34"/>
      <c r="I26" s="34"/>
      <c r="J26" s="1"/>
      <c r="K26" s="1"/>
      <c r="L26" s="1"/>
      <c r="M26" s="80"/>
      <c r="N26" s="80"/>
      <c r="O26" s="80"/>
      <c r="P26" s="80"/>
      <c r="Q26" s="80"/>
      <c r="S26" s="80"/>
      <c r="T26" s="80"/>
      <c r="U26" s="80"/>
      <c r="V26" s="80"/>
      <c r="W26" s="80"/>
      <c r="X26" s="80"/>
      <c r="Y26" s="80"/>
      <c r="Z26" s="83"/>
      <c r="AO26" s="80"/>
      <c r="AP26" s="80"/>
      <c r="AQ26" s="80"/>
      <c r="AR26" s="80"/>
      <c r="AS26" s="80"/>
      <c r="AT26" s="80"/>
      <c r="AU26" s="80"/>
    </row>
    <row r="27" spans="1:47" ht="14.25" x14ac:dyDescent="0.2">
      <c r="A27" s="34"/>
      <c r="B27" s="47" t="s">
        <v>41</v>
      </c>
      <c r="C27" s="46" t="s">
        <v>21</v>
      </c>
      <c r="D27" s="6">
        <v>0</v>
      </c>
      <c r="E27" s="4">
        <v>8</v>
      </c>
      <c r="F27" s="5">
        <f t="shared" si="0"/>
        <v>0</v>
      </c>
      <c r="G27" s="44" t="s">
        <v>22</v>
      </c>
      <c r="H27" s="34"/>
      <c r="I27" s="34"/>
      <c r="J27" s="1"/>
      <c r="K27" s="1"/>
      <c r="L27" s="1"/>
      <c r="M27" s="80"/>
      <c r="N27" s="80"/>
      <c r="O27" s="80"/>
      <c r="P27" s="87"/>
      <c r="Q27" s="80"/>
      <c r="S27" s="80"/>
      <c r="T27" s="80"/>
      <c r="U27" s="80"/>
      <c r="V27" s="80"/>
      <c r="W27" s="80"/>
      <c r="X27" s="80"/>
      <c r="Y27" s="80"/>
      <c r="Z27" s="83"/>
      <c r="AO27" s="80"/>
      <c r="AP27" s="80"/>
      <c r="AQ27" s="80"/>
      <c r="AR27" s="80"/>
      <c r="AS27" s="80"/>
      <c r="AT27" s="80"/>
      <c r="AU27" s="80"/>
    </row>
    <row r="28" spans="1:47" ht="14.25" x14ac:dyDescent="0.2">
      <c r="A28" s="34"/>
      <c r="B28" s="45" t="s">
        <v>42</v>
      </c>
      <c r="C28" s="46" t="s">
        <v>43</v>
      </c>
      <c r="D28" s="6">
        <v>8</v>
      </c>
      <c r="E28" s="4">
        <v>12</v>
      </c>
      <c r="F28" s="5">
        <f t="shared" si="0"/>
        <v>96</v>
      </c>
      <c r="G28" s="44" t="s">
        <v>22</v>
      </c>
      <c r="H28" s="34"/>
      <c r="I28" s="34"/>
      <c r="J28" s="1"/>
      <c r="K28" s="1"/>
      <c r="L28" s="1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3"/>
      <c r="AO28" s="80"/>
      <c r="AP28" s="80"/>
      <c r="AQ28" s="80"/>
      <c r="AR28" s="80"/>
      <c r="AS28" s="80"/>
      <c r="AT28" s="80"/>
      <c r="AU28" s="80"/>
    </row>
    <row r="29" spans="1:47" ht="14.25" x14ac:dyDescent="0.2">
      <c r="A29" s="34"/>
      <c r="B29" s="77" t="s">
        <v>44</v>
      </c>
      <c r="C29" s="78" t="s">
        <v>32</v>
      </c>
      <c r="D29" s="6">
        <f>F3</f>
        <v>2.5</v>
      </c>
      <c r="E29" s="4">
        <v>15</v>
      </c>
      <c r="F29" s="5">
        <f>D29*E29</f>
        <v>37.5</v>
      </c>
      <c r="G29" s="79"/>
      <c r="H29" s="34"/>
      <c r="I29" s="34"/>
      <c r="J29" s="1"/>
      <c r="K29" s="1"/>
      <c r="L29" s="1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3"/>
      <c r="AO29" s="80"/>
      <c r="AP29" s="80"/>
      <c r="AQ29" s="80"/>
      <c r="AR29" s="80"/>
      <c r="AS29" s="80"/>
      <c r="AT29" s="80"/>
      <c r="AU29" s="80"/>
    </row>
    <row r="30" spans="1:47" ht="14.25" x14ac:dyDescent="0.2">
      <c r="A30" s="34"/>
      <c r="B30" s="77" t="s">
        <v>45</v>
      </c>
      <c r="C30" s="46" t="s">
        <v>32</v>
      </c>
      <c r="D30" s="57">
        <v>0</v>
      </c>
      <c r="E30" s="4">
        <v>10</v>
      </c>
      <c r="F30" s="5">
        <f t="shared" si="0"/>
        <v>0</v>
      </c>
      <c r="G30" s="44" t="s">
        <v>22</v>
      </c>
      <c r="H30" s="15"/>
      <c r="I30" s="34"/>
      <c r="J30" s="1"/>
      <c r="M30" s="80"/>
      <c r="N30" s="82"/>
      <c r="O30" s="85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3" t="s">
        <v>1</v>
      </c>
      <c r="AO30" s="80"/>
      <c r="AP30" s="80"/>
      <c r="AQ30" s="80"/>
      <c r="AR30" s="80"/>
      <c r="AS30" s="80"/>
      <c r="AT30" s="80"/>
      <c r="AU30" s="80"/>
    </row>
    <row r="31" spans="1:47" ht="14.25" x14ac:dyDescent="0.2">
      <c r="A31" s="34"/>
      <c r="B31" s="45" t="s">
        <v>46</v>
      </c>
      <c r="C31" s="46" t="s">
        <v>32</v>
      </c>
      <c r="D31" s="57">
        <f>+F3</f>
        <v>2.5</v>
      </c>
      <c r="E31" s="4">
        <v>10</v>
      </c>
      <c r="F31" s="5">
        <f t="shared" si="0"/>
        <v>25</v>
      </c>
      <c r="G31" s="44" t="s">
        <v>22</v>
      </c>
      <c r="H31" s="34"/>
      <c r="I31" s="34"/>
      <c r="J31" s="1"/>
      <c r="K31" s="1"/>
      <c r="M31" s="80"/>
      <c r="N31" s="82"/>
      <c r="O31" s="85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3"/>
      <c r="AO31" s="80"/>
      <c r="AP31" s="80"/>
      <c r="AQ31" s="80"/>
      <c r="AR31" s="80"/>
      <c r="AS31" s="80"/>
      <c r="AT31" s="80"/>
      <c r="AU31" s="80"/>
    </row>
    <row r="32" spans="1:47" ht="14.25" x14ac:dyDescent="0.2">
      <c r="A32" s="34"/>
      <c r="B32" s="45" t="s">
        <v>47</v>
      </c>
      <c r="C32" s="46" t="s">
        <v>21</v>
      </c>
      <c r="D32" s="6">
        <v>1</v>
      </c>
      <c r="E32" s="4">
        <v>30</v>
      </c>
      <c r="F32" s="5">
        <f t="shared" si="0"/>
        <v>30</v>
      </c>
      <c r="G32" s="44" t="s">
        <v>22</v>
      </c>
      <c r="H32" s="34"/>
      <c r="I32" s="34"/>
      <c r="J32" s="1"/>
      <c r="L32" s="1"/>
      <c r="M32" s="80"/>
      <c r="N32" s="82"/>
      <c r="O32" s="85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3"/>
      <c r="AO32" s="80"/>
      <c r="AP32" s="80"/>
      <c r="AQ32" s="80"/>
      <c r="AR32" s="80"/>
      <c r="AS32" s="80"/>
      <c r="AT32" s="80"/>
      <c r="AU32" s="80"/>
    </row>
    <row r="33" spans="1:47" ht="14.25" x14ac:dyDescent="0.2">
      <c r="A33" s="34"/>
      <c r="B33" s="45" t="s">
        <v>48</v>
      </c>
      <c r="C33" s="46" t="s">
        <v>49</v>
      </c>
      <c r="D33" s="57">
        <f>+F3</f>
        <v>2.5</v>
      </c>
      <c r="E33" s="4">
        <v>2.5</v>
      </c>
      <c r="F33" s="5">
        <f t="shared" si="0"/>
        <v>6.25</v>
      </c>
      <c r="G33" s="44" t="s">
        <v>22</v>
      </c>
      <c r="H33" s="34"/>
      <c r="I33" s="34"/>
      <c r="J33" s="1"/>
      <c r="M33" s="80"/>
      <c r="N33" s="82"/>
      <c r="O33" s="85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3"/>
      <c r="AO33" s="80"/>
      <c r="AP33" s="80"/>
      <c r="AQ33" s="80"/>
      <c r="AR33" s="80"/>
      <c r="AS33" s="80"/>
      <c r="AT33" s="80"/>
      <c r="AU33" s="80"/>
    </row>
    <row r="34" spans="1:47" ht="14.25" x14ac:dyDescent="0.2">
      <c r="A34" s="34"/>
      <c r="B34" s="45" t="s">
        <v>50</v>
      </c>
      <c r="C34" s="46" t="s">
        <v>21</v>
      </c>
      <c r="D34" s="6">
        <v>1</v>
      </c>
      <c r="E34" s="4">
        <v>35</v>
      </c>
      <c r="F34" s="5">
        <f t="shared" ref="F34" si="3">+D34*E34</f>
        <v>35</v>
      </c>
      <c r="G34" s="44" t="s">
        <v>22</v>
      </c>
      <c r="H34" s="34"/>
      <c r="I34" s="34"/>
      <c r="J34" s="1"/>
      <c r="M34" s="80"/>
      <c r="N34" s="82"/>
      <c r="O34" s="85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3"/>
      <c r="AO34" s="80"/>
      <c r="AP34" s="80"/>
      <c r="AQ34" s="80"/>
      <c r="AR34" s="80"/>
      <c r="AS34" s="80"/>
      <c r="AT34" s="80"/>
      <c r="AU34" s="80"/>
    </row>
    <row r="35" spans="1:47" ht="14.25" x14ac:dyDescent="0.2">
      <c r="A35" s="34"/>
      <c r="B35" s="45" t="s">
        <v>51</v>
      </c>
      <c r="C35" s="46" t="s">
        <v>21</v>
      </c>
      <c r="D35" s="6">
        <v>1</v>
      </c>
      <c r="E35" s="4">
        <v>0</v>
      </c>
      <c r="F35" s="5">
        <f t="shared" si="0"/>
        <v>0</v>
      </c>
      <c r="G35" s="44" t="s">
        <v>22</v>
      </c>
      <c r="H35" s="34"/>
      <c r="I35" s="34"/>
      <c r="J35" s="1"/>
      <c r="K35" s="1"/>
      <c r="L35" s="1"/>
      <c r="M35" s="80"/>
      <c r="N35" s="82"/>
      <c r="O35" s="85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3"/>
      <c r="AO35" s="80"/>
      <c r="AP35" s="80"/>
      <c r="AQ35" s="80"/>
      <c r="AR35" s="80"/>
      <c r="AS35" s="80"/>
      <c r="AT35" s="80"/>
      <c r="AU35" s="80"/>
    </row>
    <row r="36" spans="1:47" ht="14.25" x14ac:dyDescent="0.2">
      <c r="A36" s="34"/>
      <c r="B36" s="45" t="s">
        <v>52</v>
      </c>
      <c r="C36" s="46" t="s">
        <v>53</v>
      </c>
      <c r="D36" s="6">
        <v>3.5</v>
      </c>
      <c r="E36" s="4">
        <v>16.54</v>
      </c>
      <c r="F36" s="5">
        <f t="shared" si="0"/>
        <v>57.89</v>
      </c>
      <c r="G36" s="44" t="s">
        <v>22</v>
      </c>
      <c r="H36" s="34"/>
      <c r="I36" s="34"/>
      <c r="J36" s="1"/>
      <c r="K36" s="1"/>
      <c r="L36" s="1"/>
      <c r="M36" s="80"/>
      <c r="N36" s="82"/>
      <c r="O36" s="85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3"/>
      <c r="AO36" s="80"/>
      <c r="AP36" s="80"/>
      <c r="AQ36" s="80"/>
      <c r="AR36" s="80"/>
      <c r="AS36" s="80"/>
      <c r="AT36" s="80"/>
      <c r="AU36" s="80"/>
    </row>
    <row r="37" spans="1:47" ht="14.25" x14ac:dyDescent="0.2">
      <c r="A37" s="15"/>
      <c r="B37" s="45" t="s">
        <v>54</v>
      </c>
      <c r="C37" s="46" t="s">
        <v>21</v>
      </c>
      <c r="D37" s="6">
        <v>1</v>
      </c>
      <c r="E37" s="4">
        <v>60</v>
      </c>
      <c r="F37" s="5">
        <f t="shared" si="0"/>
        <v>60</v>
      </c>
      <c r="G37" s="44" t="s">
        <v>22</v>
      </c>
      <c r="H37" s="34"/>
      <c r="I37" s="12"/>
      <c r="J37" s="1"/>
      <c r="K37" s="1"/>
      <c r="L37" s="1"/>
      <c r="M37" s="80"/>
      <c r="N37" s="82"/>
      <c r="O37" s="85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3"/>
      <c r="AO37" s="80"/>
      <c r="AP37" s="80"/>
      <c r="AQ37" s="80"/>
      <c r="AR37" s="80"/>
      <c r="AS37" s="80"/>
      <c r="AT37" s="80"/>
      <c r="AU37" s="80"/>
    </row>
    <row r="38" spans="1:47" ht="14.25" customHeight="1" thickBot="1" x14ac:dyDescent="0.25">
      <c r="A38" s="34"/>
      <c r="B38" s="45" t="s">
        <v>55</v>
      </c>
      <c r="C38" s="46" t="s">
        <v>56</v>
      </c>
      <c r="D38" s="64">
        <f>+SUM(F12:F37)/2</f>
        <v>378.02</v>
      </c>
      <c r="E38" s="7">
        <v>7.4999999999999997E-2</v>
      </c>
      <c r="F38" s="76">
        <f>+(SUM(F12:F37)*E38)/2</f>
        <v>28.351499999999998</v>
      </c>
      <c r="G38" s="44" t="s">
        <v>22</v>
      </c>
      <c r="H38" s="34"/>
      <c r="I38" s="34"/>
      <c r="J38" s="1"/>
      <c r="K38" s="5"/>
      <c r="L38" s="1"/>
      <c r="M38" s="80"/>
      <c r="N38" s="80"/>
      <c r="O38" s="85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3" t="s">
        <v>1</v>
      </c>
      <c r="AO38" s="80"/>
      <c r="AP38" s="80"/>
      <c r="AQ38" s="80"/>
      <c r="AR38" s="80"/>
      <c r="AS38" s="80"/>
      <c r="AT38" s="80"/>
      <c r="AU38" s="80"/>
    </row>
    <row r="39" spans="1:47" ht="8.25" customHeight="1" x14ac:dyDescent="0.2">
      <c r="A39" s="34"/>
      <c r="B39" s="40"/>
      <c r="C39" s="78"/>
      <c r="D39" s="6"/>
      <c r="E39" s="4"/>
      <c r="F39" s="5"/>
      <c r="G39" s="44"/>
      <c r="H39" s="34"/>
      <c r="I39" s="34"/>
      <c r="J39" s="1"/>
      <c r="K39" s="1"/>
      <c r="L39" s="1"/>
      <c r="M39" s="80"/>
      <c r="N39" s="82"/>
      <c r="O39" s="85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O39" s="80"/>
      <c r="AP39" s="80"/>
      <c r="AQ39" s="80"/>
      <c r="AR39" s="80"/>
      <c r="AS39" s="80"/>
      <c r="AT39" s="80"/>
      <c r="AU39" s="80"/>
    </row>
    <row r="40" spans="1:47" ht="15" x14ac:dyDescent="0.25">
      <c r="A40" s="32" t="s">
        <v>57</v>
      </c>
      <c r="B40" s="34"/>
      <c r="C40" s="34"/>
      <c r="D40" s="4"/>
      <c r="E40" s="4"/>
      <c r="F40" s="8">
        <f>SUM(F12:F38)</f>
        <v>784.39149999999995</v>
      </c>
      <c r="G40" s="44" t="s">
        <v>22</v>
      </c>
      <c r="H40" s="34"/>
      <c r="I40" s="12"/>
      <c r="J40" s="5"/>
      <c r="K40" s="1"/>
      <c r="L40" s="1"/>
      <c r="M40" s="80"/>
      <c r="N40" s="3"/>
      <c r="O40" s="85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O40" s="80"/>
      <c r="AP40" s="80"/>
      <c r="AQ40" s="80"/>
      <c r="AR40" s="80"/>
      <c r="AS40" s="80"/>
      <c r="AT40" s="80"/>
      <c r="AU40" s="80"/>
    </row>
    <row r="41" spans="1:47" ht="14.25" customHeight="1" x14ac:dyDescent="0.2">
      <c r="A41" s="34"/>
      <c r="B41" s="88"/>
      <c r="C41" s="34"/>
      <c r="D41" s="9"/>
      <c r="E41" s="9"/>
      <c r="F41" s="10"/>
      <c r="G41" s="34"/>
      <c r="H41" s="34"/>
      <c r="I41" s="34"/>
      <c r="J41" s="1"/>
      <c r="K41" s="1"/>
      <c r="L41" s="1"/>
      <c r="M41" s="80"/>
      <c r="N41" s="82"/>
      <c r="O41" s="85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3" t="s">
        <v>1</v>
      </c>
      <c r="AO41" s="80"/>
      <c r="AP41" s="80"/>
      <c r="AQ41" s="80"/>
      <c r="AR41" s="80"/>
      <c r="AS41" s="80"/>
      <c r="AT41" s="80"/>
      <c r="AU41" s="80"/>
    </row>
    <row r="42" spans="1:47" ht="15" x14ac:dyDescent="0.25">
      <c r="A42" s="32" t="s">
        <v>58</v>
      </c>
      <c r="B42" s="34"/>
      <c r="C42" s="34"/>
      <c r="D42" s="4"/>
      <c r="E42" s="4"/>
      <c r="F42" s="5"/>
      <c r="G42" s="34"/>
      <c r="H42" s="34"/>
      <c r="I42" s="34"/>
      <c r="J42" s="1"/>
      <c r="K42" s="1"/>
      <c r="L42" s="1"/>
      <c r="M42" s="80"/>
      <c r="N42" s="82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3" t="s">
        <v>1</v>
      </c>
      <c r="AO42" s="80"/>
      <c r="AP42" s="80"/>
      <c r="AQ42" s="80"/>
      <c r="AR42" s="80"/>
      <c r="AS42" s="80"/>
      <c r="AT42" s="80"/>
      <c r="AU42" s="80"/>
    </row>
    <row r="43" spans="1:47" ht="14.25" x14ac:dyDescent="0.2">
      <c r="A43" s="34"/>
      <c r="B43" s="45" t="s">
        <v>54</v>
      </c>
      <c r="C43" s="46" t="s">
        <v>21</v>
      </c>
      <c r="D43" s="4">
        <v>1</v>
      </c>
      <c r="E43" s="4">
        <v>105</v>
      </c>
      <c r="F43" s="5">
        <f>+D43*E43</f>
        <v>105</v>
      </c>
      <c r="G43" s="44" t="s">
        <v>22</v>
      </c>
      <c r="H43" s="34"/>
      <c r="I43" s="34"/>
      <c r="J43" s="1"/>
      <c r="K43" s="1"/>
      <c r="L43" s="1"/>
      <c r="M43" s="80"/>
      <c r="N43" s="82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3" t="s">
        <v>1</v>
      </c>
      <c r="AO43" s="80"/>
      <c r="AP43" s="80"/>
      <c r="AQ43" s="80"/>
      <c r="AR43" s="80"/>
      <c r="AS43" s="80"/>
      <c r="AT43" s="80"/>
      <c r="AU43" s="80"/>
    </row>
    <row r="44" spans="1:47" ht="14.25" x14ac:dyDescent="0.2">
      <c r="A44" s="34"/>
      <c r="B44" s="45" t="s">
        <v>42</v>
      </c>
      <c r="C44" s="46" t="s">
        <v>21</v>
      </c>
      <c r="D44" s="4">
        <v>1</v>
      </c>
      <c r="E44" s="4">
        <v>130</v>
      </c>
      <c r="F44" s="5">
        <f>+D44*E44</f>
        <v>130</v>
      </c>
      <c r="G44" s="44" t="s">
        <v>22</v>
      </c>
      <c r="H44" s="34"/>
      <c r="I44" s="34"/>
      <c r="J44" s="1"/>
      <c r="K44" s="1"/>
      <c r="L44" s="1"/>
      <c r="M44" s="80"/>
      <c r="N44" s="82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3" t="s">
        <v>1</v>
      </c>
      <c r="AO44" s="80"/>
      <c r="AP44" s="80"/>
      <c r="AQ44" s="80"/>
      <c r="AR44" s="80"/>
      <c r="AS44" s="80"/>
      <c r="AT44" s="80"/>
      <c r="AU44" s="80"/>
    </row>
    <row r="45" spans="1:47" ht="14.25" x14ac:dyDescent="0.2">
      <c r="A45" s="34"/>
      <c r="B45" s="45" t="s">
        <v>59</v>
      </c>
      <c r="C45" s="46" t="s">
        <v>21</v>
      </c>
      <c r="D45" s="4">
        <v>1</v>
      </c>
      <c r="E45" s="4">
        <v>0</v>
      </c>
      <c r="F45" s="5">
        <f>+D45*E45</f>
        <v>0</v>
      </c>
      <c r="G45" s="44" t="s">
        <v>22</v>
      </c>
      <c r="H45" s="34"/>
      <c r="I45" s="34"/>
      <c r="J45" s="1"/>
      <c r="K45" s="1"/>
      <c r="L45" s="1"/>
      <c r="M45" s="80"/>
      <c r="N45" s="82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3"/>
      <c r="AO45" s="80"/>
      <c r="AP45" s="80"/>
      <c r="AQ45" s="80"/>
      <c r="AR45" s="80"/>
      <c r="AS45" s="80"/>
      <c r="AT45" s="80"/>
      <c r="AU45" s="80"/>
    </row>
    <row r="46" spans="1:47" ht="15" thickBot="1" x14ac:dyDescent="0.25">
      <c r="A46" s="34"/>
      <c r="B46" s="45" t="s">
        <v>60</v>
      </c>
      <c r="C46" s="46" t="s">
        <v>56</v>
      </c>
      <c r="D46" s="4">
        <f>+F40</f>
        <v>784.39149999999995</v>
      </c>
      <c r="E46" s="11">
        <v>7.4999999999999997E-2</v>
      </c>
      <c r="F46" s="76">
        <f>+D46*E46</f>
        <v>58.829362499999995</v>
      </c>
      <c r="G46" s="44" t="s">
        <v>22</v>
      </c>
      <c r="H46" s="34"/>
      <c r="I46" s="34"/>
      <c r="J46" s="1"/>
      <c r="K46" s="1"/>
      <c r="L46" s="1"/>
      <c r="M46" s="80"/>
      <c r="N46" s="82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3" t="s">
        <v>1</v>
      </c>
      <c r="AO46" s="80"/>
      <c r="AP46" s="80"/>
      <c r="AQ46" s="80"/>
      <c r="AR46" s="80"/>
      <c r="AS46" s="80"/>
      <c r="AT46" s="80"/>
      <c r="AU46" s="80"/>
    </row>
    <row r="47" spans="1:47" ht="8.25" customHeight="1" x14ac:dyDescent="0.2">
      <c r="A47" s="34"/>
      <c r="B47" s="34"/>
      <c r="C47" s="81"/>
      <c r="D47" s="12"/>
      <c r="E47" s="12"/>
      <c r="F47" s="5"/>
      <c r="G47" s="49"/>
      <c r="H47" s="34"/>
      <c r="I47" s="34"/>
      <c r="J47" s="1"/>
      <c r="K47" s="1"/>
      <c r="L47" s="1"/>
      <c r="M47" s="80"/>
      <c r="N47" s="82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3" t="s">
        <v>1</v>
      </c>
      <c r="AO47" s="80"/>
      <c r="AP47" s="80"/>
      <c r="AQ47" s="80"/>
      <c r="AR47" s="80"/>
      <c r="AS47" s="80"/>
      <c r="AT47" s="80"/>
      <c r="AU47" s="80"/>
    </row>
    <row r="48" spans="1:47" ht="15" x14ac:dyDescent="0.25">
      <c r="A48" s="32" t="s">
        <v>61</v>
      </c>
      <c r="B48" s="34"/>
      <c r="C48" s="81"/>
      <c r="D48" s="12"/>
      <c r="E48" s="12"/>
      <c r="F48" s="5">
        <f>SUM(F43:F46)</f>
        <v>293.8293625</v>
      </c>
      <c r="G48" s="44" t="s">
        <v>22</v>
      </c>
      <c r="H48" s="34"/>
      <c r="I48" s="34"/>
      <c r="J48" s="1"/>
      <c r="K48" s="1"/>
      <c r="L48" s="1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O48" s="80"/>
      <c r="AP48" s="80"/>
      <c r="AQ48" s="80"/>
      <c r="AR48" s="80"/>
      <c r="AS48" s="80"/>
      <c r="AT48" s="80"/>
      <c r="AU48" s="80"/>
    </row>
    <row r="49" spans="1:47" ht="14.25" x14ac:dyDescent="0.2">
      <c r="A49" s="34"/>
      <c r="B49" s="88"/>
      <c r="C49" s="34"/>
      <c r="D49" s="12"/>
      <c r="E49" s="12"/>
      <c r="F49" s="5"/>
      <c r="G49" s="34"/>
      <c r="H49" s="34"/>
      <c r="I49" s="34"/>
      <c r="J49" s="1"/>
      <c r="K49" s="1"/>
      <c r="L49" s="1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O49" s="80"/>
      <c r="AP49" s="80"/>
      <c r="AQ49" s="80"/>
      <c r="AR49" s="80"/>
      <c r="AS49" s="80"/>
      <c r="AT49" s="80"/>
      <c r="AU49" s="80"/>
    </row>
    <row r="50" spans="1:47" ht="14.25" customHeight="1" x14ac:dyDescent="0.25">
      <c r="A50" s="50" t="s">
        <v>62</v>
      </c>
      <c r="B50" s="51"/>
      <c r="C50" s="51"/>
      <c r="D50" s="13"/>
      <c r="E50" s="13"/>
      <c r="F50" s="14">
        <f>F40+F48</f>
        <v>1078.2208624999998</v>
      </c>
      <c r="G50" s="44" t="s">
        <v>22</v>
      </c>
      <c r="H50" s="34"/>
      <c r="I50" s="34"/>
      <c r="J50" s="1"/>
      <c r="K50" s="1"/>
      <c r="L50" s="1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O50" s="80"/>
      <c r="AP50" s="80"/>
      <c r="AQ50" s="80"/>
      <c r="AR50" s="80"/>
      <c r="AS50" s="80"/>
      <c r="AT50" s="80"/>
      <c r="AU50" s="80"/>
    </row>
    <row r="51" spans="1:47" ht="14.25" customHeight="1" x14ac:dyDescent="0.2">
      <c r="A51" s="15"/>
      <c r="B51" s="88"/>
      <c r="C51" s="52"/>
      <c r="D51" s="15"/>
      <c r="E51" s="81"/>
      <c r="F51" s="48"/>
      <c r="G51" s="77"/>
      <c r="H51" s="15"/>
      <c r="I51" s="15"/>
      <c r="K51" s="1"/>
      <c r="L51" s="1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3" t="s">
        <v>1</v>
      </c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</row>
    <row r="52" spans="1:47" ht="14.25" customHeight="1" x14ac:dyDescent="0.2">
      <c r="A52" s="15"/>
      <c r="B52" s="15"/>
      <c r="C52" s="15"/>
      <c r="D52" s="81"/>
      <c r="E52" s="81"/>
      <c r="F52" s="81"/>
      <c r="G52" s="15"/>
      <c r="H52" s="34"/>
      <c r="I52" s="34"/>
      <c r="J52" s="1"/>
      <c r="K52" s="1"/>
      <c r="L52" s="1"/>
      <c r="M52" s="80"/>
      <c r="N52" s="82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3" t="s">
        <v>1</v>
      </c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</row>
    <row r="53" spans="1:47" ht="14.25" x14ac:dyDescent="0.2">
      <c r="A53" s="15"/>
      <c r="B53" s="33" t="s">
        <v>63</v>
      </c>
      <c r="C53" s="34"/>
      <c r="D53" s="34"/>
      <c r="E53" s="34"/>
      <c r="F53" s="34"/>
      <c r="G53" s="16"/>
      <c r="H53" s="34"/>
      <c r="I53" s="15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</row>
    <row r="54" spans="1:47" ht="14.25" customHeight="1" x14ac:dyDescent="0.2">
      <c r="A54" s="15"/>
      <c r="B54" s="33" t="s">
        <v>64</v>
      </c>
      <c r="C54" s="15"/>
      <c r="D54" s="81"/>
      <c r="E54" s="81"/>
      <c r="F54" s="81"/>
      <c r="G54" s="15"/>
      <c r="H54" s="34"/>
      <c r="I54" s="15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</row>
    <row r="55" spans="1:47" ht="14.25" customHeight="1" x14ac:dyDescent="0.2">
      <c r="A55" s="15"/>
      <c r="B55" s="17"/>
      <c r="C55" s="18" t="s">
        <v>65</v>
      </c>
      <c r="D55" s="89"/>
      <c r="E55" s="19"/>
      <c r="F55" s="89"/>
      <c r="G55" s="20"/>
      <c r="H55" s="34"/>
      <c r="I55" s="15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</row>
    <row r="56" spans="1:47" ht="14.25" customHeight="1" x14ac:dyDescent="0.2">
      <c r="A56" s="15"/>
      <c r="B56" s="21" t="s">
        <v>66</v>
      </c>
      <c r="C56" s="22">
        <f>+D56-25</f>
        <v>450</v>
      </c>
      <c r="D56" s="23">
        <f>+E56-25</f>
        <v>475</v>
      </c>
      <c r="E56" s="23">
        <v>500</v>
      </c>
      <c r="F56" s="23">
        <f>+E56+25</f>
        <v>525</v>
      </c>
      <c r="G56" s="24">
        <f>+F56+25</f>
        <v>550</v>
      </c>
      <c r="H56" s="34"/>
      <c r="I56" s="15"/>
      <c r="M56" s="80"/>
      <c r="N56" s="82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3" t="s">
        <v>1</v>
      </c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</row>
    <row r="57" spans="1:47" ht="13.5" customHeight="1" x14ac:dyDescent="0.2">
      <c r="A57" s="15"/>
      <c r="B57" s="27">
        <v>2</v>
      </c>
      <c r="C57" s="58">
        <f t="shared" ref="C57:G59" si="4">+(C$56*$B57)-($F$40-$F$30-$F$31-$F$33)-($B57*($E$30+$E$31+$E$33))</f>
        <v>101.85850000000005</v>
      </c>
      <c r="D57" s="59">
        <f t="shared" si="4"/>
        <v>151.85850000000005</v>
      </c>
      <c r="E57" s="59">
        <f t="shared" si="4"/>
        <v>201.85850000000005</v>
      </c>
      <c r="F57" s="59">
        <f t="shared" si="4"/>
        <v>251.85850000000005</v>
      </c>
      <c r="G57" s="67">
        <f t="shared" si="4"/>
        <v>301.85850000000005</v>
      </c>
      <c r="H57" s="34"/>
      <c r="I57" s="15"/>
      <c r="M57" s="80"/>
      <c r="N57" s="82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3" t="s">
        <v>1</v>
      </c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</row>
    <row r="58" spans="1:47" ht="15" customHeight="1" x14ac:dyDescent="0.2">
      <c r="A58" s="15"/>
      <c r="B58" s="28">
        <v>2.25</v>
      </c>
      <c r="C58" s="60">
        <f t="shared" si="4"/>
        <v>208.73350000000005</v>
      </c>
      <c r="D58" s="61">
        <f t="shared" si="4"/>
        <v>264.98350000000005</v>
      </c>
      <c r="E58" s="61">
        <f t="shared" si="4"/>
        <v>321.23350000000005</v>
      </c>
      <c r="F58" s="61">
        <f t="shared" si="4"/>
        <v>377.48350000000005</v>
      </c>
      <c r="G58" s="68">
        <f t="shared" si="4"/>
        <v>433.73350000000005</v>
      </c>
      <c r="H58" s="34"/>
      <c r="I58" s="15"/>
      <c r="M58" s="80"/>
      <c r="N58" s="82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3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</row>
    <row r="59" spans="1:47" ht="15" customHeight="1" x14ac:dyDescent="0.2">
      <c r="A59" s="15"/>
      <c r="B59" s="28">
        <v>2.5</v>
      </c>
      <c r="C59" s="61">
        <f t="shared" si="4"/>
        <v>315.60850000000005</v>
      </c>
      <c r="D59" s="61">
        <f t="shared" si="4"/>
        <v>378.10850000000005</v>
      </c>
      <c r="E59" s="61">
        <f t="shared" si="4"/>
        <v>440.60850000000005</v>
      </c>
      <c r="F59" s="61">
        <f t="shared" si="4"/>
        <v>503.10850000000005</v>
      </c>
      <c r="G59" s="68">
        <f t="shared" si="4"/>
        <v>565.60850000000005</v>
      </c>
      <c r="H59" s="53"/>
      <c r="I59" s="15"/>
      <c r="M59" s="80"/>
      <c r="N59" s="82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3" t="s">
        <v>1</v>
      </c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</row>
    <row r="60" spans="1:47" ht="15" customHeight="1" x14ac:dyDescent="0.2">
      <c r="A60" s="15"/>
      <c r="B60" s="28">
        <v>2.75</v>
      </c>
      <c r="C60" s="60">
        <f t="shared" ref="C60:E61" si="5">+(C$56*$B60)-($F$40-$F$30-$F$31-$F$33)-($B60*($E$30+$E$31+$E$33))</f>
        <v>422.48350000000005</v>
      </c>
      <c r="D60" s="61">
        <f t="shared" si="5"/>
        <v>491.23350000000005</v>
      </c>
      <c r="E60" s="61">
        <f t="shared" si="5"/>
        <v>559.98350000000005</v>
      </c>
      <c r="F60" s="61">
        <f>+(F$56*$B60)-($F$40-$F$30-$F$31-$F$33)-($B60*($E$30+$E$31+$E$33))</f>
        <v>628.73350000000005</v>
      </c>
      <c r="G60" s="68">
        <f>+(G$56*$B60)-($F$40-$F$30-$F$31-$F$33)-($B60*($E$30+$E$31+$E$33))</f>
        <v>697.48350000000005</v>
      </c>
      <c r="H60" s="34"/>
      <c r="I60" s="30"/>
      <c r="M60" s="80"/>
      <c r="N60" s="82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3" t="s">
        <v>1</v>
      </c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</row>
    <row r="61" spans="1:47" ht="15" customHeight="1" x14ac:dyDescent="0.2">
      <c r="A61" s="15"/>
      <c r="B61" s="29">
        <v>3</v>
      </c>
      <c r="C61" s="62">
        <f t="shared" si="5"/>
        <v>529.35850000000005</v>
      </c>
      <c r="D61" s="63">
        <f t="shared" si="5"/>
        <v>604.35850000000005</v>
      </c>
      <c r="E61" s="63">
        <f t="shared" si="5"/>
        <v>679.35850000000005</v>
      </c>
      <c r="F61" s="63">
        <f>+(F$56*$B61)-($F$40-$F$30-$F$31-$F$33)-($B61*($E$30+$E$31+$E$33))</f>
        <v>754.35850000000005</v>
      </c>
      <c r="G61" s="69">
        <f>+(G$56*$B61)-($F$40-$F$30-$F$31-$F$33)-($B61*($E$30+$E$31+$E$33))</f>
        <v>829.35850000000005</v>
      </c>
      <c r="H61" s="34"/>
      <c r="I61" s="15"/>
      <c r="M61" s="80"/>
      <c r="N61" s="82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3" t="s">
        <v>1</v>
      </c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</row>
    <row r="62" spans="1:47" ht="15" customHeight="1" x14ac:dyDescent="0.2">
      <c r="A62" s="70" t="s">
        <v>67</v>
      </c>
      <c r="B62" s="26"/>
      <c r="C62" s="26"/>
      <c r="D62" s="88"/>
      <c r="E62" s="81"/>
      <c r="F62" s="81"/>
      <c r="G62" s="15"/>
      <c r="H62" s="34"/>
      <c r="I62" s="15"/>
      <c r="M62" s="80"/>
      <c r="N62" s="82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3" t="s">
        <v>1</v>
      </c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</row>
    <row r="63" spans="1:47" ht="15" customHeight="1" x14ac:dyDescent="0.2">
      <c r="A63" s="25" t="s">
        <v>68</v>
      </c>
      <c r="B63" s="15"/>
      <c r="C63" s="15"/>
      <c r="D63" s="81"/>
      <c r="E63" s="81"/>
      <c r="F63" s="81"/>
      <c r="G63" s="15"/>
      <c r="H63" s="34"/>
      <c r="I63" s="15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</row>
    <row r="64" spans="1:47" ht="14.25" customHeight="1" x14ac:dyDescent="0.2">
      <c r="A64" s="15"/>
      <c r="B64" s="15"/>
      <c r="C64" s="15"/>
      <c r="D64" s="81"/>
      <c r="E64" s="81"/>
      <c r="F64" s="81"/>
      <c r="G64" s="15"/>
      <c r="H64" s="15"/>
      <c r="I64" s="15"/>
      <c r="N64" s="82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3" t="s">
        <v>1</v>
      </c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</row>
    <row r="65" spans="1:47" ht="14.25" customHeight="1" x14ac:dyDescent="0.2">
      <c r="A65" s="54" t="s">
        <v>69</v>
      </c>
      <c r="B65" s="26"/>
      <c r="C65" s="26"/>
      <c r="D65" s="88"/>
      <c r="E65" s="81"/>
      <c r="F65" s="81"/>
      <c r="G65" s="15"/>
      <c r="H65" s="15"/>
      <c r="I65" s="15"/>
      <c r="M65" s="80"/>
      <c r="N65" s="82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3" t="s">
        <v>1</v>
      </c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</row>
    <row r="66" spans="1:47" x14ac:dyDescent="0.2">
      <c r="A66" s="55"/>
      <c r="B66" s="26"/>
      <c r="C66" s="26"/>
      <c r="D66" s="26"/>
      <c r="E66" s="15"/>
      <c r="F66" s="15"/>
      <c r="G66" s="15"/>
      <c r="H66" s="15"/>
      <c r="I66" s="15"/>
      <c r="M66" s="80"/>
      <c r="N66" s="82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3" t="s">
        <v>1</v>
      </c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</row>
    <row r="67" spans="1:47" x14ac:dyDescent="0.2">
      <c r="A67" s="55"/>
      <c r="B67" s="26"/>
      <c r="C67" s="26"/>
      <c r="D67" s="90" t="s">
        <v>75</v>
      </c>
      <c r="E67" s="90"/>
      <c r="F67" s="90"/>
      <c r="G67" s="90"/>
      <c r="H67" s="15"/>
      <c r="I67" s="15"/>
      <c r="AR67" s="80"/>
      <c r="AS67" s="80"/>
      <c r="AT67" s="80"/>
      <c r="AU67" s="80"/>
    </row>
    <row r="68" spans="1:47" x14ac:dyDescent="0.2">
      <c r="A68" s="55"/>
      <c r="B68" s="26"/>
      <c r="C68" s="26"/>
      <c r="D68" s="90"/>
      <c r="E68" s="90"/>
      <c r="F68" s="90"/>
      <c r="G68" s="90"/>
      <c r="H68" s="15"/>
      <c r="I68" s="15"/>
    </row>
    <row r="69" spans="1:47" x14ac:dyDescent="0.2">
      <c r="A69" s="56"/>
      <c r="B69" s="26"/>
      <c r="C69" s="26"/>
      <c r="D69" s="90"/>
      <c r="E69" s="90"/>
      <c r="F69" s="90"/>
      <c r="G69" s="90"/>
      <c r="H69" s="15"/>
      <c r="I69" s="15"/>
    </row>
    <row r="70" spans="1:47" x14ac:dyDescent="0.2">
      <c r="A70" s="56"/>
      <c r="B70" s="26"/>
      <c r="C70" s="26"/>
      <c r="D70" s="90"/>
      <c r="E70" s="90"/>
      <c r="F70" s="90"/>
      <c r="G70" s="90"/>
      <c r="H70" s="15"/>
      <c r="I70" s="15"/>
    </row>
    <row r="71" spans="1:47" x14ac:dyDescent="0.2">
      <c r="A71" s="56"/>
      <c r="B71" s="26"/>
      <c r="C71" s="26"/>
      <c r="D71" s="26"/>
      <c r="E71" s="15"/>
      <c r="F71" s="15"/>
      <c r="G71" s="15"/>
      <c r="H71" s="15"/>
      <c r="I71" s="15"/>
    </row>
    <row r="72" spans="1:47" x14ac:dyDescent="0.2">
      <c r="A72" s="56"/>
      <c r="B72" s="26"/>
      <c r="C72" s="26"/>
      <c r="D72" s="26"/>
      <c r="E72" s="15"/>
      <c r="F72" s="15"/>
      <c r="G72" s="15"/>
      <c r="H72" s="15"/>
      <c r="I72" s="15"/>
    </row>
    <row r="73" spans="1:47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47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47" x14ac:dyDescent="0.2">
      <c r="A75" s="15"/>
      <c r="B75" s="15"/>
      <c r="C75" s="15"/>
      <c r="D75" s="15"/>
      <c r="E75" s="15"/>
      <c r="F75" s="15"/>
      <c r="G75" s="15"/>
      <c r="H75" s="15"/>
      <c r="I75" s="15"/>
    </row>
    <row r="76" spans="1:47" x14ac:dyDescent="0.2">
      <c r="A76" s="15"/>
      <c r="B76" s="15"/>
      <c r="C76" s="15"/>
      <c r="D76" s="15"/>
      <c r="E76" s="15"/>
      <c r="F76" s="15"/>
      <c r="G76" s="15"/>
      <c r="H76" s="15"/>
      <c r="I76" s="15"/>
    </row>
    <row r="77" spans="1:47" x14ac:dyDescent="0.2">
      <c r="A77" s="15"/>
      <c r="B77" s="15"/>
      <c r="C77" s="15"/>
      <c r="D77" s="15"/>
      <c r="E77" s="15"/>
      <c r="F77" s="15"/>
      <c r="G77" s="15"/>
      <c r="H77" s="15"/>
      <c r="I77" s="15"/>
    </row>
    <row r="78" spans="1:47" x14ac:dyDescent="0.2">
      <c r="A78" s="15"/>
      <c r="B78" s="15"/>
      <c r="C78" s="15"/>
      <c r="D78" s="15"/>
      <c r="E78" s="15"/>
      <c r="F78" s="15"/>
      <c r="G78" s="15"/>
      <c r="H78" s="15"/>
      <c r="I78" s="15"/>
    </row>
    <row r="79" spans="1:47" x14ac:dyDescent="0.2">
      <c r="A79" s="15"/>
      <c r="B79" s="15"/>
      <c r="C79" s="15"/>
      <c r="D79" s="15"/>
      <c r="E79" s="15"/>
      <c r="F79" s="15"/>
      <c r="G79" s="15"/>
      <c r="H79" s="15"/>
      <c r="I79" s="15"/>
    </row>
    <row r="80" spans="1:47" x14ac:dyDescent="0.2">
      <c r="A80" s="15"/>
      <c r="B80" s="15"/>
      <c r="C80" s="15"/>
      <c r="D80" s="15"/>
      <c r="E80" s="15"/>
      <c r="F80" s="15"/>
      <c r="G80" s="15"/>
      <c r="H80" s="15"/>
      <c r="I80" s="15"/>
    </row>
    <row r="81" spans="1:47" x14ac:dyDescent="0.2">
      <c r="A81" s="15"/>
      <c r="B81" s="15"/>
      <c r="C81" s="15"/>
      <c r="D81" s="15"/>
      <c r="E81" s="15"/>
      <c r="F81" s="15"/>
      <c r="G81" s="15"/>
      <c r="H81" s="15"/>
      <c r="I81" s="15"/>
      <c r="AR81" s="80"/>
      <c r="AS81" s="80"/>
      <c r="AT81" s="80"/>
      <c r="AU81" s="80"/>
    </row>
    <row r="82" spans="1:47" x14ac:dyDescent="0.2">
      <c r="AR82" s="80"/>
      <c r="AS82" s="80"/>
      <c r="AT82" s="80"/>
      <c r="AU82" s="80"/>
    </row>
    <row r="83" spans="1:47" x14ac:dyDescent="0.2">
      <c r="AR83" s="80"/>
      <c r="AS83" s="80"/>
      <c r="AT83" s="80"/>
      <c r="AU83" s="80"/>
    </row>
    <row r="84" spans="1:47" x14ac:dyDescent="0.2"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</row>
    <row r="85" spans="1:47" x14ac:dyDescent="0.2"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</row>
    <row r="86" spans="1:47" x14ac:dyDescent="0.2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</row>
    <row r="87" spans="1:47" x14ac:dyDescent="0.2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</row>
    <row r="88" spans="1:47" x14ac:dyDescent="0.2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</row>
    <row r="89" spans="1:47" x14ac:dyDescent="0.2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</row>
    <row r="90" spans="1:47" x14ac:dyDescent="0.2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</row>
    <row r="91" spans="1:47" x14ac:dyDescent="0.2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</row>
    <row r="92" spans="1:47" x14ac:dyDescent="0.2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</row>
    <row r="93" spans="1:47" x14ac:dyDescent="0.2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</row>
    <row r="94" spans="1:47" x14ac:dyDescent="0.2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</row>
    <row r="95" spans="1:47" x14ac:dyDescent="0.2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</row>
    <row r="96" spans="1:47" x14ac:dyDescent="0.2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</row>
    <row r="97" spans="1:47" x14ac:dyDescent="0.2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</row>
    <row r="98" spans="1:47" x14ac:dyDescent="0.2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</row>
    <row r="99" spans="1:47" x14ac:dyDescent="0.2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</row>
    <row r="100" spans="1:47" x14ac:dyDescent="0.2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</row>
    <row r="101" spans="1:47" x14ac:dyDescent="0.2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</row>
    <row r="102" spans="1:47" x14ac:dyDescent="0.2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</row>
    <row r="103" spans="1:47" x14ac:dyDescent="0.2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</row>
    <row r="104" spans="1:47" x14ac:dyDescent="0.2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</row>
    <row r="105" spans="1:47" x14ac:dyDescent="0.2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</row>
    <row r="106" spans="1:47" x14ac:dyDescent="0.2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</row>
    <row r="107" spans="1:47" x14ac:dyDescent="0.2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</row>
    <row r="108" spans="1:47" x14ac:dyDescent="0.2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</row>
    <row r="109" spans="1:47" x14ac:dyDescent="0.2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</row>
    <row r="110" spans="1:47" x14ac:dyDescent="0.2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</row>
    <row r="111" spans="1:47" x14ac:dyDescent="0.2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</row>
    <row r="112" spans="1:47" x14ac:dyDescent="0.2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</row>
    <row r="113" spans="1:47" x14ac:dyDescent="0.2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</row>
    <row r="114" spans="1:47" x14ac:dyDescent="0.2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</row>
    <row r="115" spans="1:47" x14ac:dyDescent="0.2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</row>
    <row r="116" spans="1:47" x14ac:dyDescent="0.2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</row>
    <row r="117" spans="1:47" x14ac:dyDescent="0.2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</row>
    <row r="118" spans="1:47" x14ac:dyDescent="0.2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</row>
    <row r="119" spans="1:47" x14ac:dyDescent="0.2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</row>
    <row r="120" spans="1:47" x14ac:dyDescent="0.2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</row>
    <row r="121" spans="1:47" x14ac:dyDescent="0.2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</row>
    <row r="122" spans="1:47" x14ac:dyDescent="0.2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</row>
    <row r="123" spans="1:47" x14ac:dyDescent="0.2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</row>
    <row r="124" spans="1:47" x14ac:dyDescent="0.2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</row>
    <row r="125" spans="1:47" x14ac:dyDescent="0.2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</row>
    <row r="126" spans="1:47" x14ac:dyDescent="0.2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</row>
    <row r="127" spans="1:47" x14ac:dyDescent="0.2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</row>
    <row r="128" spans="1:47" x14ac:dyDescent="0.2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</row>
    <row r="129" spans="1:47" x14ac:dyDescent="0.2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</row>
    <row r="130" spans="1:47" x14ac:dyDescent="0.2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</row>
    <row r="131" spans="1:47" x14ac:dyDescent="0.2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</row>
    <row r="132" spans="1:47" x14ac:dyDescent="0.2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</row>
    <row r="133" spans="1:47" x14ac:dyDescent="0.2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</row>
    <row r="134" spans="1:47" x14ac:dyDescent="0.2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</row>
    <row r="135" spans="1:47" x14ac:dyDescent="0.2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</row>
    <row r="136" spans="1:47" x14ac:dyDescent="0.2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</row>
    <row r="137" spans="1:47" x14ac:dyDescent="0.2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</row>
    <row r="138" spans="1:47" x14ac:dyDescent="0.2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</row>
    <row r="139" spans="1:47" x14ac:dyDescent="0.2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</row>
    <row r="140" spans="1:47" x14ac:dyDescent="0.2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</row>
    <row r="141" spans="1:47" x14ac:dyDescent="0.2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</row>
    <row r="142" spans="1:47" x14ac:dyDescent="0.2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</row>
    <row r="143" spans="1:47" x14ac:dyDescent="0.2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</row>
    <row r="144" spans="1:47" x14ac:dyDescent="0.2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</row>
    <row r="145" spans="1:47" x14ac:dyDescent="0.2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</row>
    <row r="146" spans="1:47" x14ac:dyDescent="0.2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</row>
    <row r="147" spans="1:47" x14ac:dyDescent="0.2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</row>
    <row r="148" spans="1:47" x14ac:dyDescent="0.2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</row>
    <row r="149" spans="1:47" x14ac:dyDescent="0.2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</row>
    <row r="150" spans="1:47" x14ac:dyDescent="0.2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</row>
    <row r="151" spans="1:47" x14ac:dyDescent="0.2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</row>
    <row r="152" spans="1:47" x14ac:dyDescent="0.2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</row>
    <row r="153" spans="1:47" x14ac:dyDescent="0.2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</row>
    <row r="154" spans="1:47" x14ac:dyDescent="0.2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</row>
    <row r="155" spans="1:47" x14ac:dyDescent="0.2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</row>
    <row r="156" spans="1:47" x14ac:dyDescent="0.2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1:47" x14ac:dyDescent="0.2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1:47" x14ac:dyDescent="0.2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1:47" x14ac:dyDescent="0.2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1:47" x14ac:dyDescent="0.2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1:47" x14ac:dyDescent="0.2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1:47" x14ac:dyDescent="0.2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1:47" x14ac:dyDescent="0.2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1:47" x14ac:dyDescent="0.2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65" spans="1:47" x14ac:dyDescent="0.2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</row>
    <row r="166" spans="1:47" x14ac:dyDescent="0.2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</row>
    <row r="167" spans="1:47" x14ac:dyDescent="0.2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</row>
    <row r="168" spans="1:47" x14ac:dyDescent="0.2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</row>
    <row r="169" spans="1:47" x14ac:dyDescent="0.2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</row>
    <row r="170" spans="1:47" x14ac:dyDescent="0.2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</row>
    <row r="171" spans="1:47" x14ac:dyDescent="0.2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</row>
    <row r="172" spans="1:47" x14ac:dyDescent="0.2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</row>
    <row r="173" spans="1:47" x14ac:dyDescent="0.2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</row>
    <row r="174" spans="1:47" x14ac:dyDescent="0.2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</row>
    <row r="175" spans="1:47" x14ac:dyDescent="0.2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</row>
    <row r="176" spans="1:47" x14ac:dyDescent="0.2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</row>
    <row r="177" spans="1:47" x14ac:dyDescent="0.2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</row>
    <row r="178" spans="1:47" x14ac:dyDescent="0.2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</row>
    <row r="179" spans="1:47" x14ac:dyDescent="0.2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</row>
    <row r="180" spans="1:47" x14ac:dyDescent="0.2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</row>
    <row r="181" spans="1:47" x14ac:dyDescent="0.2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</row>
    <row r="182" spans="1:47" x14ac:dyDescent="0.2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</row>
    <row r="183" spans="1:47" x14ac:dyDescent="0.2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</row>
    <row r="184" spans="1:47" x14ac:dyDescent="0.2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</row>
    <row r="185" spans="1:47" x14ac:dyDescent="0.2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</row>
    <row r="186" spans="1:47" x14ac:dyDescent="0.2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</row>
    <row r="187" spans="1:47" x14ac:dyDescent="0.2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</row>
    <row r="188" spans="1:47" x14ac:dyDescent="0.2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</row>
    <row r="189" spans="1:47" x14ac:dyDescent="0.2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</row>
    <row r="190" spans="1:47" x14ac:dyDescent="0.2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</row>
    <row r="191" spans="1:47" x14ac:dyDescent="0.2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</row>
    <row r="192" spans="1:47" x14ac:dyDescent="0.2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</row>
    <row r="193" spans="1:47" x14ac:dyDescent="0.2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</row>
    <row r="194" spans="1:47" x14ac:dyDescent="0.2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</row>
    <row r="195" spans="1:47" x14ac:dyDescent="0.2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</row>
    <row r="196" spans="1:47" x14ac:dyDescent="0.2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</row>
    <row r="197" spans="1:47" x14ac:dyDescent="0.2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</row>
    <row r="198" spans="1:47" x14ac:dyDescent="0.2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</row>
    <row r="199" spans="1:47" x14ac:dyDescent="0.2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</row>
    <row r="200" spans="1:47" x14ac:dyDescent="0.2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</row>
    <row r="201" spans="1:47" x14ac:dyDescent="0.2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</row>
    <row r="202" spans="1:47" x14ac:dyDescent="0.2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</row>
    <row r="203" spans="1:47" x14ac:dyDescent="0.2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</row>
    <row r="204" spans="1:47" x14ac:dyDescent="0.2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</row>
    <row r="205" spans="1:47" x14ac:dyDescent="0.2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</row>
    <row r="206" spans="1:47" x14ac:dyDescent="0.2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</row>
    <row r="207" spans="1:47" x14ac:dyDescent="0.2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</row>
    <row r="208" spans="1:47" x14ac:dyDescent="0.2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</row>
    <row r="209" spans="1:47" x14ac:dyDescent="0.2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</row>
    <row r="210" spans="1:47" x14ac:dyDescent="0.2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</row>
    <row r="211" spans="1:47" x14ac:dyDescent="0.2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</row>
    <row r="212" spans="1:47" x14ac:dyDescent="0.2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</row>
    <row r="213" spans="1:47" x14ac:dyDescent="0.2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</row>
    <row r="214" spans="1:47" x14ac:dyDescent="0.2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</row>
    <row r="215" spans="1:47" x14ac:dyDescent="0.2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</row>
    <row r="216" spans="1:47" x14ac:dyDescent="0.2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</row>
    <row r="217" spans="1:47" x14ac:dyDescent="0.2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</row>
    <row r="218" spans="1:47" x14ac:dyDescent="0.2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</row>
    <row r="219" spans="1:47" x14ac:dyDescent="0.2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</row>
    <row r="220" spans="1:47" x14ac:dyDescent="0.2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</row>
    <row r="221" spans="1:47" x14ac:dyDescent="0.2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</row>
    <row r="222" spans="1:47" x14ac:dyDescent="0.2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</row>
    <row r="223" spans="1:47" x14ac:dyDescent="0.2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</row>
    <row r="224" spans="1:47" x14ac:dyDescent="0.2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</row>
    <row r="225" spans="1:47" x14ac:dyDescent="0.2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</row>
    <row r="226" spans="1:47" x14ac:dyDescent="0.2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</row>
    <row r="227" spans="1:47" x14ac:dyDescent="0.2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</row>
    <row r="228" spans="1:47" x14ac:dyDescent="0.2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</row>
    <row r="229" spans="1:47" x14ac:dyDescent="0.2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</row>
    <row r="230" spans="1:47" x14ac:dyDescent="0.2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</row>
    <row r="231" spans="1:47" x14ac:dyDescent="0.2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</row>
    <row r="232" spans="1:47" x14ac:dyDescent="0.2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</row>
    <row r="233" spans="1:47" x14ac:dyDescent="0.2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</row>
    <row r="234" spans="1:47" x14ac:dyDescent="0.2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</row>
    <row r="235" spans="1:47" x14ac:dyDescent="0.2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</row>
    <row r="236" spans="1:47" x14ac:dyDescent="0.2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</row>
    <row r="237" spans="1:47" x14ac:dyDescent="0.2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</row>
    <row r="238" spans="1:47" x14ac:dyDescent="0.2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</row>
    <row r="239" spans="1:47" x14ac:dyDescent="0.2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</row>
    <row r="240" spans="1:47" x14ac:dyDescent="0.2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</row>
    <row r="241" spans="1:47" x14ac:dyDescent="0.2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</row>
    <row r="242" spans="1:47" x14ac:dyDescent="0.2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</row>
    <row r="243" spans="1:47" x14ac:dyDescent="0.2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</row>
    <row r="244" spans="1:47" x14ac:dyDescent="0.2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</row>
    <row r="245" spans="1:47" x14ac:dyDescent="0.2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</row>
    <row r="246" spans="1:47" x14ac:dyDescent="0.2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</row>
    <row r="247" spans="1:47" x14ac:dyDescent="0.2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</row>
    <row r="248" spans="1:47" x14ac:dyDescent="0.2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</row>
    <row r="249" spans="1:47" x14ac:dyDescent="0.2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</row>
    <row r="250" spans="1:47" x14ac:dyDescent="0.2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</row>
    <row r="251" spans="1:47" x14ac:dyDescent="0.2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</row>
    <row r="252" spans="1:47" x14ac:dyDescent="0.2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</row>
    <row r="253" spans="1:47" x14ac:dyDescent="0.2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</row>
    <row r="254" spans="1:47" x14ac:dyDescent="0.2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</row>
    <row r="255" spans="1:47" x14ac:dyDescent="0.2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</row>
    <row r="256" spans="1:47" x14ac:dyDescent="0.2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</row>
    <row r="257" spans="1:47" x14ac:dyDescent="0.2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</row>
    <row r="258" spans="1:47" x14ac:dyDescent="0.2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</row>
    <row r="259" spans="1:47" x14ac:dyDescent="0.2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</row>
    <row r="260" spans="1:47" x14ac:dyDescent="0.2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</row>
    <row r="261" spans="1:47" x14ac:dyDescent="0.2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</row>
    <row r="262" spans="1:47" x14ac:dyDescent="0.2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</row>
    <row r="263" spans="1:47" x14ac:dyDescent="0.2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</row>
    <row r="264" spans="1:47" x14ac:dyDescent="0.2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</row>
    <row r="265" spans="1:47" x14ac:dyDescent="0.2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</row>
    <row r="266" spans="1:47" x14ac:dyDescent="0.2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</row>
    <row r="267" spans="1:47" x14ac:dyDescent="0.2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</row>
    <row r="268" spans="1:47" x14ac:dyDescent="0.2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</row>
    <row r="269" spans="1:47" x14ac:dyDescent="0.2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</row>
    <row r="270" spans="1:47" x14ac:dyDescent="0.2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</row>
    <row r="271" spans="1:47" x14ac:dyDescent="0.2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</row>
    <row r="272" spans="1:47" x14ac:dyDescent="0.2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</row>
    <row r="273" spans="1:47" x14ac:dyDescent="0.2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</row>
    <row r="274" spans="1:47" x14ac:dyDescent="0.2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</row>
    <row r="275" spans="1:47" x14ac:dyDescent="0.2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</row>
    <row r="276" spans="1:47" x14ac:dyDescent="0.2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</row>
    <row r="277" spans="1:47" x14ac:dyDescent="0.2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</row>
    <row r="278" spans="1:47" x14ac:dyDescent="0.2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</row>
    <row r="279" spans="1:47" x14ac:dyDescent="0.2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</row>
    <row r="280" spans="1:47" x14ac:dyDescent="0.2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</row>
    <row r="281" spans="1:47" x14ac:dyDescent="0.2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</row>
    <row r="282" spans="1:47" x14ac:dyDescent="0.2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</row>
    <row r="283" spans="1:47" x14ac:dyDescent="0.2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</row>
    <row r="284" spans="1:47" x14ac:dyDescent="0.2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</row>
    <row r="285" spans="1:47" x14ac:dyDescent="0.2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</row>
    <row r="286" spans="1:47" x14ac:dyDescent="0.2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</row>
    <row r="287" spans="1:47" x14ac:dyDescent="0.2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</row>
    <row r="288" spans="1:47" x14ac:dyDescent="0.2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</row>
    <row r="289" spans="1:47" x14ac:dyDescent="0.2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</row>
    <row r="290" spans="1:47" x14ac:dyDescent="0.2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</row>
    <row r="291" spans="1:47" x14ac:dyDescent="0.2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</row>
    <row r="292" spans="1:47" x14ac:dyDescent="0.2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</row>
    <row r="293" spans="1:47" x14ac:dyDescent="0.2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</row>
    <row r="294" spans="1:47" x14ac:dyDescent="0.2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</row>
    <row r="295" spans="1:47" x14ac:dyDescent="0.2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</row>
    <row r="296" spans="1:47" x14ac:dyDescent="0.2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</row>
    <row r="297" spans="1:47" x14ac:dyDescent="0.2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</row>
    <row r="298" spans="1:47" x14ac:dyDescent="0.2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</row>
    <row r="299" spans="1:47" x14ac:dyDescent="0.2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</row>
    <row r="300" spans="1:47" x14ac:dyDescent="0.2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</row>
    <row r="301" spans="1:47" x14ac:dyDescent="0.2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</row>
    <row r="302" spans="1:47" x14ac:dyDescent="0.2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</row>
    <row r="303" spans="1:47" x14ac:dyDescent="0.2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</row>
    <row r="304" spans="1:47" x14ac:dyDescent="0.2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</row>
    <row r="305" spans="1:47" x14ac:dyDescent="0.2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</row>
    <row r="306" spans="1:47" x14ac:dyDescent="0.2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</row>
    <row r="307" spans="1:47" x14ac:dyDescent="0.2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</row>
    <row r="308" spans="1:47" x14ac:dyDescent="0.2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</row>
    <row r="309" spans="1:47" x14ac:dyDescent="0.2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</row>
    <row r="310" spans="1:47" x14ac:dyDescent="0.2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</row>
    <row r="311" spans="1:47" x14ac:dyDescent="0.2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</row>
    <row r="312" spans="1:47" x14ac:dyDescent="0.2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</row>
    <row r="313" spans="1:47" x14ac:dyDescent="0.2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</row>
    <row r="314" spans="1:47" x14ac:dyDescent="0.2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</row>
    <row r="315" spans="1:47" x14ac:dyDescent="0.2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</row>
    <row r="316" spans="1:47" x14ac:dyDescent="0.2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</row>
    <row r="317" spans="1:47" x14ac:dyDescent="0.2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</row>
    <row r="318" spans="1:47" x14ac:dyDescent="0.2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</row>
    <row r="319" spans="1:47" x14ac:dyDescent="0.2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</row>
    <row r="320" spans="1:47" x14ac:dyDescent="0.2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</row>
    <row r="321" spans="1:47" x14ac:dyDescent="0.2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</row>
    <row r="322" spans="1:47" x14ac:dyDescent="0.2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</row>
    <row r="323" spans="1:47" x14ac:dyDescent="0.2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</row>
    <row r="324" spans="1:47" x14ac:dyDescent="0.2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</row>
    <row r="325" spans="1:47" x14ac:dyDescent="0.2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</row>
    <row r="326" spans="1:47" x14ac:dyDescent="0.2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</row>
    <row r="327" spans="1:47" x14ac:dyDescent="0.2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</row>
    <row r="328" spans="1:47" x14ac:dyDescent="0.2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</row>
    <row r="329" spans="1:47" x14ac:dyDescent="0.2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</row>
    <row r="330" spans="1:47" x14ac:dyDescent="0.2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</row>
    <row r="331" spans="1:47" x14ac:dyDescent="0.2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</row>
    <row r="332" spans="1:47" x14ac:dyDescent="0.2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</row>
    <row r="333" spans="1:47" x14ac:dyDescent="0.2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</row>
    <row r="334" spans="1:47" x14ac:dyDescent="0.2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</row>
    <row r="335" spans="1:47" x14ac:dyDescent="0.2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</row>
    <row r="336" spans="1:47" x14ac:dyDescent="0.2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</row>
    <row r="337" spans="1:47" x14ac:dyDescent="0.2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</row>
    <row r="338" spans="1:47" x14ac:dyDescent="0.2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</row>
    <row r="339" spans="1:47" x14ac:dyDescent="0.2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</row>
    <row r="340" spans="1:47" x14ac:dyDescent="0.2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</row>
    <row r="341" spans="1:47" x14ac:dyDescent="0.2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</row>
    <row r="342" spans="1:47" x14ac:dyDescent="0.2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</row>
    <row r="343" spans="1:47" x14ac:dyDescent="0.2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</row>
    <row r="344" spans="1:47" x14ac:dyDescent="0.2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</row>
    <row r="345" spans="1:47" x14ac:dyDescent="0.2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</row>
    <row r="346" spans="1:47" x14ac:dyDescent="0.2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</row>
    <row r="347" spans="1:47" x14ac:dyDescent="0.2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</row>
    <row r="348" spans="1:47" x14ac:dyDescent="0.2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</row>
    <row r="349" spans="1:47" x14ac:dyDescent="0.2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</row>
    <row r="350" spans="1:47" x14ac:dyDescent="0.2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</row>
    <row r="351" spans="1:47" x14ac:dyDescent="0.2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</row>
    <row r="352" spans="1:47" x14ac:dyDescent="0.2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</row>
    <row r="353" spans="1:47" x14ac:dyDescent="0.2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</row>
    <row r="354" spans="1:47" x14ac:dyDescent="0.2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</row>
    <row r="355" spans="1:47" x14ac:dyDescent="0.2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</row>
    <row r="356" spans="1:47" x14ac:dyDescent="0.2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</row>
    <row r="357" spans="1:47" x14ac:dyDescent="0.2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</row>
    <row r="358" spans="1:47" x14ac:dyDescent="0.2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</row>
    <row r="359" spans="1:47" x14ac:dyDescent="0.2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</row>
    <row r="360" spans="1:47" x14ac:dyDescent="0.2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</row>
    <row r="361" spans="1:47" x14ac:dyDescent="0.2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</row>
    <row r="362" spans="1:47" x14ac:dyDescent="0.2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</row>
    <row r="363" spans="1:47" x14ac:dyDescent="0.2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</row>
    <row r="364" spans="1:47" x14ac:dyDescent="0.2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</row>
    <row r="365" spans="1:47" x14ac:dyDescent="0.2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</row>
    <row r="366" spans="1:47" x14ac:dyDescent="0.2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</row>
    <row r="367" spans="1:47" x14ac:dyDescent="0.2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</row>
    <row r="368" spans="1:47" x14ac:dyDescent="0.2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</row>
    <row r="369" spans="1:47" x14ac:dyDescent="0.2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</row>
    <row r="370" spans="1:47" x14ac:dyDescent="0.2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</row>
    <row r="371" spans="1:47" x14ac:dyDescent="0.2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</row>
    <row r="372" spans="1:47" x14ac:dyDescent="0.2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</row>
    <row r="373" spans="1:47" x14ac:dyDescent="0.2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</row>
    <row r="374" spans="1:47" x14ac:dyDescent="0.2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</row>
    <row r="375" spans="1:47" x14ac:dyDescent="0.2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</row>
    <row r="376" spans="1:47" x14ac:dyDescent="0.2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</row>
    <row r="377" spans="1:47" x14ac:dyDescent="0.2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</row>
  </sheetData>
  <sheetProtection sheet="1" objects="1" scenarios="1"/>
  <mergeCells count="1">
    <mergeCell ref="D67:G70"/>
  </mergeCells>
  <phoneticPr fontId="19" type="noConversion"/>
  <printOptions horizontalCentered="1"/>
  <pageMargins left="0.01" right="0" top="0.25" bottom="0.25" header="0.27" footer="0.27"/>
  <pageSetup scale="76" orientation="portrait" r:id="rId1"/>
  <headerFooter alignWithMargins="0">
    <oddHeader xml:space="preserve">&amp;C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6"/>
  <sheetViews>
    <sheetView workbookViewId="0">
      <selection activeCell="I5" sqref="I5"/>
    </sheetView>
  </sheetViews>
  <sheetFormatPr defaultColWidth="8.85546875" defaultRowHeight="12.75" x14ac:dyDescent="0.2"/>
  <sheetData>
    <row r="2" spans="1:9" x14ac:dyDescent="0.2">
      <c r="A2" t="s">
        <v>70</v>
      </c>
    </row>
    <row r="4" spans="1:9" x14ac:dyDescent="0.2">
      <c r="A4" t="s">
        <v>71</v>
      </c>
    </row>
    <row r="5" spans="1:9" x14ac:dyDescent="0.2">
      <c r="B5" t="s">
        <v>72</v>
      </c>
      <c r="F5">
        <v>7.69</v>
      </c>
      <c r="G5" t="s">
        <v>73</v>
      </c>
      <c r="I5">
        <f>7*F5</f>
        <v>53.830000000000005</v>
      </c>
    </row>
    <row r="6" spans="1:9" x14ac:dyDescent="0.2">
      <c r="B6" t="s">
        <v>74</v>
      </c>
    </row>
  </sheetData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PeanutIRR2023</vt:lpstr>
      <vt:lpstr>Sheet1</vt:lpstr>
      <vt:lpstr>PeanutIRR2023!Print_Area</vt:lpstr>
    </vt:vector>
  </TitlesOfParts>
  <Manager/>
  <Company>ACES, CoAg, AAES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W Runge</dc:creator>
  <cp:keywords/>
  <dc:description/>
  <cp:lastModifiedBy>Max Runge</cp:lastModifiedBy>
  <cp:revision/>
  <cp:lastPrinted>2023-03-27T14:21:42Z</cp:lastPrinted>
  <dcterms:created xsi:type="dcterms:W3CDTF">2010-03-12T14:30:55Z</dcterms:created>
  <dcterms:modified xsi:type="dcterms:W3CDTF">2023-03-31T19:55:16Z</dcterms:modified>
  <cp:category/>
  <cp:contentStatus/>
</cp:coreProperties>
</file>