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igermailauburn-my.sharepoint.com/personal/rungemw_auburn_edu/Documents/Documents/AmaxXP/BUDGETS/2023/RowCrops/WEB/"/>
    </mc:Choice>
  </mc:AlternateContent>
  <xr:revisionPtr revIDLastSave="1" documentId="8_{CF2D7135-5E1F-EC4B-A600-8587AE295DAF}" xr6:coauthVersionLast="47" xr6:coauthVersionMax="47" xr10:uidLastSave="{662810E2-704C-4DB5-8315-34C397508AD1}"/>
  <bookViews>
    <workbookView xWindow="-120" yWindow="-120" windowWidth="29040" windowHeight="17640" xr2:uid="{00000000-000D-0000-FFFF-FFFF00000000}"/>
  </bookViews>
  <sheets>
    <sheet name="CottonIRRSOUTH2023" sheetId="3" r:id="rId1"/>
    <sheet name="Sheet1" sheetId="2" state="hidden" r:id="rId2"/>
  </sheets>
  <definedNames>
    <definedName name="_xlnm.Print_Area" localSheetId="0">CottonIRRSOUTH2023!$A$1:$G$70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3" l="1"/>
  <c r="D15" i="3"/>
  <c r="F26" i="3"/>
  <c r="F12" i="3"/>
  <c r="D38" i="3"/>
  <c r="F18" i="3"/>
  <c r="F19" i="3"/>
  <c r="F13" i="3"/>
  <c r="F15" i="3"/>
  <c r="F16" i="3"/>
  <c r="F17" i="3"/>
  <c r="F20" i="3"/>
  <c r="F22" i="3"/>
  <c r="F24" i="3"/>
  <c r="F25" i="3"/>
  <c r="F27" i="3"/>
  <c r="F28" i="3"/>
  <c r="F29" i="3"/>
  <c r="F30" i="3"/>
  <c r="F31" i="3"/>
  <c r="F32" i="3"/>
  <c r="F33" i="3"/>
  <c r="F34" i="3"/>
  <c r="F35" i="3"/>
  <c r="F36" i="3"/>
  <c r="F38" i="3"/>
  <c r="D39" i="3"/>
  <c r="F39" i="3"/>
  <c r="D40" i="3"/>
  <c r="F40" i="3" s="1"/>
  <c r="F45" i="3"/>
  <c r="F46" i="3"/>
  <c r="F47" i="3"/>
  <c r="F51" i="2"/>
  <c r="D51" i="2"/>
  <c r="F49" i="2"/>
  <c r="B49" i="2"/>
  <c r="F48" i="2"/>
  <c r="E45" i="2"/>
  <c r="D37" i="3" l="1"/>
  <c r="F37" i="3" s="1"/>
  <c r="F42" i="3" s="1"/>
  <c r="F60" i="3" s="1"/>
  <c r="C60" i="3" l="1"/>
  <c r="E62" i="3"/>
  <c r="E59" i="3"/>
  <c r="G60" i="3"/>
  <c r="C59" i="3"/>
  <c r="C61" i="3"/>
  <c r="D60" i="3"/>
  <c r="F61" i="3"/>
  <c r="E61" i="3"/>
  <c r="F59" i="3"/>
  <c r="F62" i="3"/>
  <c r="C63" i="3"/>
  <c r="D63" i="3"/>
  <c r="G59" i="3"/>
  <c r="E63" i="3"/>
  <c r="C62" i="3"/>
  <c r="D62" i="3"/>
  <c r="E60" i="3"/>
  <c r="D48" i="3"/>
  <c r="F48" i="3" s="1"/>
  <c r="F50" i="3" s="1"/>
  <c r="F52" i="3" s="1"/>
  <c r="F63" i="3"/>
  <c r="G62" i="3"/>
  <c r="D61" i="3"/>
  <c r="G63" i="3"/>
  <c r="G61" i="3"/>
  <c r="D59" i="3"/>
</calcChain>
</file>

<file path=xl/sharedStrings.xml><?xml version="1.0" encoding="utf-8"?>
<sst xmlns="http://schemas.openxmlformats.org/spreadsheetml/2006/main" count="191" uniqueCount="100">
  <si>
    <t>COTTON  IRRIGATED South - Enterprise Planning Budget Summary</t>
  </si>
  <si>
    <t/>
  </si>
  <si>
    <t>Estimated Costs Per Acre</t>
  </si>
  <si>
    <t>Note: To customize this budget, you may change any numbers in blue.</t>
  </si>
  <si>
    <t>Following Recommended Management Practices</t>
  </si>
  <si>
    <t>Yield Goal</t>
  </si>
  <si>
    <t>Pounds per Acre</t>
  </si>
  <si>
    <t>ALABAMA, 2023</t>
  </si>
  <si>
    <t>Cottonseed/Lint Ratio</t>
  </si>
  <si>
    <t>NOTE: The following costs are estimates. Actual costs and quantities will vary from farm to farm.</t>
  </si>
  <si>
    <t>The most important information will be contained in the "Your Farm " column that you provide.</t>
  </si>
  <si>
    <t xml:space="preserve"> PRICE OR</t>
  </si>
  <si>
    <t xml:space="preserve">  TOTAL</t>
  </si>
  <si>
    <t>YOUR</t>
  </si>
  <si>
    <t>UNIT</t>
  </si>
  <si>
    <t>QUANTITY</t>
  </si>
  <si>
    <t>COST/UNIT</t>
  </si>
  <si>
    <t>PER ACRE</t>
  </si>
  <si>
    <t>FARM</t>
  </si>
  <si>
    <t>1. VARIABLE COSTS</t>
  </si>
  <si>
    <t>Soil Test</t>
  </si>
  <si>
    <t>ACRE</t>
  </si>
  <si>
    <t>_</t>
  </si>
  <si>
    <t xml:space="preserve">Seed </t>
  </si>
  <si>
    <t>THOUS.</t>
  </si>
  <si>
    <t>Seed Treatment</t>
  </si>
  <si>
    <t>Fertilizer</t>
  </si>
  <si>
    <t xml:space="preserve">  Nitrogen</t>
  </si>
  <si>
    <t>UNITS</t>
  </si>
  <si>
    <t xml:space="preserve">  Phosphate</t>
  </si>
  <si>
    <t xml:space="preserve">  Potash</t>
  </si>
  <si>
    <t>Poultry litter</t>
  </si>
  <si>
    <t>TONS</t>
  </si>
  <si>
    <t>Micronutrients/Boron</t>
  </si>
  <si>
    <t>Lime (Prorated)</t>
  </si>
  <si>
    <t>Herbicides</t>
  </si>
  <si>
    <t xml:space="preserve">     Burndown/Planting+Post/Lay-By</t>
  </si>
  <si>
    <t>Insecticides</t>
  </si>
  <si>
    <t xml:space="preserve">     Planting, Early, Mid, Late Season</t>
  </si>
  <si>
    <t>Systemic Fungicides</t>
  </si>
  <si>
    <t>Growth Regulator</t>
  </si>
  <si>
    <t>Defol/Harvest Aid</t>
  </si>
  <si>
    <t>Consultant/Scouting Fee</t>
  </si>
  <si>
    <t>Irrigation</t>
  </si>
  <si>
    <t>AC/IN</t>
  </si>
  <si>
    <t>Crop Insurance</t>
  </si>
  <si>
    <t>Aerial Application</t>
  </si>
  <si>
    <t>Boll Weevil Eradication</t>
  </si>
  <si>
    <t>Cover Crop Establishment.</t>
  </si>
  <si>
    <t>Land Rent</t>
  </si>
  <si>
    <t>Labor (Wages &amp; Fringe)</t>
  </si>
  <si>
    <t>HOUR</t>
  </si>
  <si>
    <t>Tractor/Machinery</t>
  </si>
  <si>
    <t>Interest on Operating Capital</t>
  </si>
  <si>
    <t>DOL.</t>
  </si>
  <si>
    <t>Gin/Whse./Loadout/Rec</t>
  </si>
  <si>
    <t>LB</t>
  </si>
  <si>
    <t>Classing/Promotion Fee</t>
  </si>
  <si>
    <t>BALE</t>
  </si>
  <si>
    <t>Cottonseed Credit</t>
  </si>
  <si>
    <t xml:space="preserve"> </t>
  </si>
  <si>
    <t xml:space="preserve">   TOTAL VARIABLE COST</t>
  </si>
  <si>
    <t>2. FIXED COSTS</t>
  </si>
  <si>
    <t>Land Ownership Cost</t>
  </si>
  <si>
    <t>General Overhead</t>
  </si>
  <si>
    <t xml:space="preserve">   TOTAL FIXED COSTS</t>
  </si>
  <si>
    <t>3. TOTAL COST OF ALL SPECIFIED EXPENSES</t>
  </si>
  <si>
    <t xml:space="preserve">                                      NET RETURNS PER ACRE ABOVE SPECIFIED VARIABLE EXPENSES</t>
  </si>
  <si>
    <t xml:space="preserve">                                             AT VARYING YIELD AND PRICE LEVELS(1)</t>
  </si>
  <si>
    <t>-----------------------------------PRICE ($/LB)-------------------------------------------</t>
  </si>
  <si>
    <t>Yld Lbs/acre</t>
  </si>
  <si>
    <t>FERTILIZER RATES  BASED ON MED. LEVEL OF SOIL FERTILITY.  SOIL TEST ARE RECOMMENDED ON INDIVIDUAL FIELDS. FERT &amp; LIME COSTS REFLECT CUSTOM SPREADING.</t>
  </si>
  <si>
    <t>1  Production costs held constant except Gin/Whse, Classing/Promotion Fee, and Cottonseed Credit</t>
  </si>
  <si>
    <t>Thrips overspray</t>
  </si>
  <si>
    <t>Orethene</t>
  </si>
  <si>
    <t>w/Roundup spray</t>
  </si>
  <si>
    <t>Cut Worms</t>
  </si>
  <si>
    <t>Reduced tillage</t>
  </si>
  <si>
    <t>Plant Bugs</t>
  </si>
  <si>
    <t>25% of acres</t>
  </si>
  <si>
    <t>per appl</t>
  </si>
  <si>
    <t>2 applications</t>
  </si>
  <si>
    <t>Grass Hopper</t>
  </si>
  <si>
    <t>special trip</t>
  </si>
  <si>
    <t>Stink Bugs</t>
  </si>
  <si>
    <t xml:space="preserve">N Ala </t>
  </si>
  <si>
    <t>appl</t>
  </si>
  <si>
    <t>C &amp; S Ala</t>
  </si>
  <si>
    <t>Calculation for</t>
  </si>
  <si>
    <t>Gin/Whse. Net of seed value</t>
  </si>
  <si>
    <t>Cottonseed Quantity =</t>
  </si>
  <si>
    <t>times Lint</t>
  </si>
  <si>
    <t>Cottonseed Price =</t>
  </si>
  <si>
    <t>times the Oct Soybean Meal Futrures Price</t>
  </si>
  <si>
    <t>Cottonseed Value</t>
  </si>
  <si>
    <t>Quant X Price/2000</t>
  </si>
  <si>
    <t>Gin/Whse Cost</t>
  </si>
  <si>
    <t>per lb lint</t>
  </si>
  <si>
    <t>Cottonseed Value is subtracted from Gin/Whse cost</t>
  </si>
  <si>
    <t>The Alabama Cooperative Extension System (Alabama A&amp;M University and Auburn University) is an equal opportunity educator, employer, and provider. © 2023 by the Alabama Cooperative Extension System. All rights reserved. www.aces.edu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</si>
</sst>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_)"/>
    <numFmt numFmtId="165" formatCode="0_)"/>
    <numFmt numFmtId="166" formatCode="0.0000"/>
    <numFmt numFmtId="167" formatCode="&quot;$&quot;#,##0.00"/>
    <numFmt numFmtId="168" formatCode="&quot;$&quot;#,##0.000"/>
  </numFmts>
  <fonts count="35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8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5"/>
      <name val="Arial"/>
      <family val="2"/>
    </font>
    <font>
      <b/>
      <sz val="8.5"/>
      <color theme="8" tint="-0.499984740745262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2" fillId="23" borderId="7" applyNumberFormat="0" applyFont="0" applyAlignment="0" applyProtection="0"/>
    <xf numFmtId="0" fontId="1" fillId="23" borderId="7" applyNumberFormat="0" applyFont="0" applyAlignment="0" applyProtection="0"/>
    <xf numFmtId="0" fontId="1" fillId="0" borderId="0"/>
    <xf numFmtId="0" fontId="1" fillId="23" borderId="7" applyNumberFormat="0" applyFont="0" applyAlignment="0" applyProtection="0"/>
    <xf numFmtId="0" fontId="1" fillId="23" borderId="7" applyNumberFormat="0" applyFont="0" applyAlignment="0" applyProtection="0"/>
  </cellStyleXfs>
  <cellXfs count="90">
    <xf numFmtId="0" fontId="0" fillId="0" borderId="0" xfId="0"/>
    <xf numFmtId="0" fontId="23" fillId="0" borderId="0" xfId="0" applyFont="1" applyProtection="1">
      <protection locked="0"/>
    </xf>
    <xf numFmtId="0" fontId="24" fillId="0" borderId="0" xfId="0" applyFont="1"/>
    <xf numFmtId="0" fontId="25" fillId="0" borderId="0" xfId="0" applyFont="1" applyAlignment="1" applyProtection="1">
      <alignment horizontal="right"/>
      <protection locked="0"/>
    </xf>
    <xf numFmtId="0" fontId="25" fillId="0" borderId="0" xfId="0" applyFont="1" applyAlignment="1" applyProtection="1">
      <alignment horizontal="left"/>
      <protection locked="0"/>
    </xf>
    <xf numFmtId="164" fontId="26" fillId="0" borderId="0" xfId="0" applyNumberFormat="1" applyFont="1" applyProtection="1">
      <protection locked="0"/>
    </xf>
    <xf numFmtId="164" fontId="24" fillId="0" borderId="0" xfId="0" applyNumberFormat="1" applyFont="1"/>
    <xf numFmtId="0" fontId="0" fillId="0" borderId="0" xfId="0" applyAlignment="1">
      <alignment horizontal="left"/>
    </xf>
    <xf numFmtId="164" fontId="26" fillId="0" borderId="0" xfId="0" applyNumberFormat="1" applyFont="1" applyAlignment="1" applyProtection="1">
      <alignment horizontal="right"/>
      <protection locked="0"/>
    </xf>
    <xf numFmtId="2" fontId="26" fillId="0" borderId="0" xfId="0" applyNumberFormat="1" applyFont="1" applyAlignment="1" applyProtection="1">
      <alignment horizontal="right"/>
      <protection locked="0"/>
    </xf>
    <xf numFmtId="0" fontId="25" fillId="0" borderId="0" xfId="0" applyFont="1" applyProtection="1">
      <protection locked="0"/>
    </xf>
    <xf numFmtId="0" fontId="0" fillId="0" borderId="10" xfId="0" applyBorder="1"/>
    <xf numFmtId="166" fontId="26" fillId="0" borderId="0" xfId="0" applyNumberFormat="1" applyFont="1" applyProtection="1">
      <protection locked="0"/>
    </xf>
    <xf numFmtId="167" fontId="20" fillId="0" borderId="0" xfId="0" applyNumberFormat="1" applyFont="1"/>
    <xf numFmtId="164" fontId="24" fillId="0" borderId="0" xfId="0" quotePrefix="1" applyNumberFormat="1" applyFont="1"/>
    <xf numFmtId="166" fontId="24" fillId="0" borderId="0" xfId="0" applyNumberFormat="1" applyFont="1"/>
    <xf numFmtId="164" fontId="24" fillId="0" borderId="0" xfId="0" applyNumberFormat="1" applyFont="1" applyProtection="1">
      <protection locked="0"/>
    </xf>
    <xf numFmtId="164" fontId="20" fillId="0" borderId="0" xfId="0" applyNumberFormat="1" applyFont="1"/>
    <xf numFmtId="164" fontId="24" fillId="0" borderId="11" xfId="0" applyNumberFormat="1" applyFont="1" applyBorder="1" applyProtection="1">
      <protection locked="0"/>
    </xf>
    <xf numFmtId="167" fontId="20" fillId="0" borderId="11" xfId="0" applyNumberFormat="1" applyFont="1" applyBorder="1"/>
    <xf numFmtId="164" fontId="24" fillId="0" borderId="11" xfId="0" applyNumberFormat="1" applyFont="1" applyBorder="1"/>
    <xf numFmtId="164" fontId="0" fillId="0" borderId="0" xfId="0" applyNumberFormat="1"/>
    <xf numFmtId="0" fontId="28" fillId="0" borderId="0" xfId="0" applyFont="1"/>
    <xf numFmtId="164" fontId="19" fillId="0" borderId="0" xfId="0" applyNumberFormat="1" applyFont="1"/>
    <xf numFmtId="0" fontId="0" fillId="0" borderId="0" xfId="0" applyProtection="1">
      <protection locked="0"/>
    </xf>
    <xf numFmtId="0" fontId="22" fillId="0" borderId="0" xfId="0" applyFont="1" applyAlignment="1" applyProtection="1">
      <alignment horizontal="center"/>
      <protection locked="0"/>
    </xf>
    <xf numFmtId="164" fontId="22" fillId="0" borderId="0" xfId="0" applyNumberFormat="1" applyFont="1" applyAlignment="1" applyProtection="1">
      <alignment horizontal="center"/>
      <protection locked="0"/>
    </xf>
    <xf numFmtId="164" fontId="22" fillId="0" borderId="12" xfId="0" quotePrefix="1" applyNumberFormat="1" applyFont="1" applyBorder="1" applyAlignment="1" applyProtection="1">
      <alignment horizontal="left"/>
      <protection locked="0"/>
    </xf>
    <xf numFmtId="0" fontId="0" fillId="0" borderId="11" xfId="0" applyBorder="1" applyProtection="1">
      <protection locked="0"/>
    </xf>
    <xf numFmtId="0" fontId="0" fillId="0" borderId="13" xfId="0" applyBorder="1" applyProtection="1">
      <protection locked="0"/>
    </xf>
    <xf numFmtId="164" fontId="22" fillId="0" borderId="14" xfId="0" applyNumberFormat="1" applyFont="1" applyBorder="1" applyAlignment="1" applyProtection="1">
      <alignment horizontal="center"/>
      <protection locked="0"/>
    </xf>
    <xf numFmtId="3" fontId="23" fillId="0" borderId="15" xfId="0" applyNumberFormat="1" applyFont="1" applyBorder="1" applyAlignment="1" applyProtection="1">
      <alignment horizontal="center"/>
      <protection locked="0"/>
    </xf>
    <xf numFmtId="3" fontId="23" fillId="0" borderId="16" xfId="0" applyNumberFormat="1" applyFont="1" applyBorder="1" applyAlignment="1" applyProtection="1">
      <alignment horizontal="center"/>
      <protection locked="0"/>
    </xf>
    <xf numFmtId="3" fontId="23" fillId="0" borderId="17" xfId="0" applyNumberFormat="1" applyFont="1" applyBorder="1" applyAlignment="1" applyProtection="1">
      <alignment horizontal="center"/>
      <protection locked="0"/>
    </xf>
    <xf numFmtId="164" fontId="29" fillId="0" borderId="0" xfId="0" applyNumberFormat="1" applyFont="1" applyProtection="1">
      <protection locked="0"/>
    </xf>
    <xf numFmtId="164" fontId="0" fillId="0" borderId="0" xfId="0" applyNumberFormat="1" applyProtection="1">
      <protection locked="0"/>
    </xf>
    <xf numFmtId="0" fontId="20" fillId="0" borderId="0" xfId="0" applyFont="1" applyAlignment="1" applyProtection="1">
      <alignment horizontal="left"/>
      <protection locked="0"/>
    </xf>
    <xf numFmtId="0" fontId="21" fillId="0" borderId="0" xfId="0" applyFont="1" applyProtection="1">
      <protection locked="0"/>
    </xf>
    <xf numFmtId="0" fontId="22" fillId="0" borderId="0" xfId="0" applyFont="1" applyAlignment="1" applyProtection="1">
      <alignment horizontal="left"/>
      <protection locked="0"/>
    </xf>
    <xf numFmtId="0" fontId="24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20" fillId="0" borderId="0" xfId="0" quotePrefix="1" applyFont="1" applyAlignment="1" applyProtection="1">
      <alignment horizontal="left"/>
      <protection locked="0"/>
    </xf>
    <xf numFmtId="0" fontId="20" fillId="0" borderId="0" xfId="0" applyFont="1" applyProtection="1">
      <protection locked="0"/>
    </xf>
    <xf numFmtId="0" fontId="27" fillId="0" borderId="0" xfId="0" applyFont="1" applyProtection="1">
      <protection locked="0"/>
    </xf>
    <xf numFmtId="0" fontId="30" fillId="0" borderId="0" xfId="0" applyFont="1" applyProtection="1">
      <protection locked="0"/>
    </xf>
    <xf numFmtId="164" fontId="22" fillId="0" borderId="0" xfId="0" applyNumberFormat="1" applyFont="1" applyAlignment="1" applyProtection="1">
      <alignment horizontal="right"/>
      <protection locked="0"/>
    </xf>
    <xf numFmtId="0" fontId="20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left"/>
      <protection locked="0"/>
    </xf>
    <xf numFmtId="165" fontId="22" fillId="0" borderId="18" xfId="0" applyNumberFormat="1" applyFont="1" applyBorder="1" applyAlignment="1" applyProtection="1">
      <alignment horizontal="left"/>
      <protection locked="0"/>
    </xf>
    <xf numFmtId="164" fontId="22" fillId="0" borderId="18" xfId="0" applyNumberFormat="1" applyFont="1" applyBorder="1" applyAlignment="1" applyProtection="1">
      <alignment horizontal="right"/>
      <protection locked="0"/>
    </xf>
    <xf numFmtId="0" fontId="20" fillId="0" borderId="18" xfId="0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 horizontal="fill"/>
      <protection locked="0"/>
    </xf>
    <xf numFmtId="0" fontId="0" fillId="0" borderId="0" xfId="0" applyAlignment="1" applyProtection="1">
      <alignment horizontal="left"/>
      <protection locked="0"/>
    </xf>
    <xf numFmtId="165" fontId="0" fillId="0" borderId="0" xfId="0" applyNumberFormat="1" applyAlignment="1" applyProtection="1">
      <alignment horizontal="left"/>
      <protection locked="0"/>
    </xf>
    <xf numFmtId="164" fontId="0" fillId="0" borderId="0" xfId="0" applyNumberFormat="1" applyAlignment="1" applyProtection="1">
      <alignment horizontal="left"/>
      <protection locked="0"/>
    </xf>
    <xf numFmtId="164" fontId="24" fillId="0" borderId="0" xfId="0" quotePrefix="1" applyNumberFormat="1" applyFont="1" applyProtection="1">
      <protection locked="0"/>
    </xf>
    <xf numFmtId="0" fontId="24" fillId="0" borderId="0" xfId="0" quotePrefix="1" applyFont="1" applyProtection="1"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4" fillId="0" borderId="11" xfId="0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28" fillId="0" borderId="0" xfId="0" applyFont="1" applyProtection="1">
      <protection locked="0"/>
    </xf>
    <xf numFmtId="164" fontId="19" fillId="0" borderId="0" xfId="0" applyNumberFormat="1" applyFont="1" applyProtection="1">
      <protection locked="0"/>
    </xf>
    <xf numFmtId="164" fontId="24" fillId="0" borderId="0" xfId="0" applyNumberFormat="1" applyFont="1" applyAlignment="1">
      <alignment horizontal="right"/>
    </xf>
    <xf numFmtId="167" fontId="0" fillId="0" borderId="19" xfId="0" applyNumberFormat="1" applyBorder="1" applyAlignment="1">
      <alignment horizontal="center"/>
    </xf>
    <xf numFmtId="167" fontId="0" fillId="0" borderId="20" xfId="0" applyNumberFormat="1" applyBorder="1" applyAlignment="1">
      <alignment horizontal="center"/>
    </xf>
    <xf numFmtId="167" fontId="0" fillId="0" borderId="21" xfId="0" applyNumberFormat="1" applyBorder="1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22" xfId="0" applyNumberFormat="1" applyBorder="1" applyAlignment="1">
      <alignment horizontal="center"/>
    </xf>
    <xf numFmtId="167" fontId="0" fillId="0" borderId="23" xfId="0" applyNumberFormat="1" applyBorder="1" applyAlignment="1">
      <alignment horizontal="center"/>
    </xf>
    <xf numFmtId="167" fontId="0" fillId="0" borderId="18" xfId="0" applyNumberFormat="1" applyBorder="1" applyAlignment="1">
      <alignment horizontal="center"/>
    </xf>
    <xf numFmtId="167" fontId="0" fillId="0" borderId="24" xfId="0" applyNumberFormat="1" applyBorder="1" applyAlignment="1">
      <alignment horizontal="center"/>
    </xf>
    <xf numFmtId="0" fontId="31" fillId="0" borderId="0" xfId="0" applyFont="1" applyAlignment="1" applyProtection="1">
      <alignment horizontal="left"/>
      <protection locked="0"/>
    </xf>
    <xf numFmtId="168" fontId="23" fillId="0" borderId="12" xfId="44" applyNumberFormat="1" applyFont="1" applyBorder="1" applyAlignment="1" applyProtection="1">
      <alignment horizontal="center"/>
      <protection locked="0"/>
    </xf>
    <xf numFmtId="168" fontId="23" fillId="0" borderId="11" xfId="44" applyNumberFormat="1" applyFont="1" applyBorder="1" applyAlignment="1" applyProtection="1">
      <alignment horizontal="center"/>
      <protection locked="0"/>
    </xf>
    <xf numFmtId="168" fontId="23" fillId="0" borderId="13" xfId="44" applyNumberFormat="1" applyFont="1" applyBorder="1" applyAlignment="1" applyProtection="1">
      <alignment horizontal="center"/>
      <protection locked="0"/>
    </xf>
    <xf numFmtId="0" fontId="33" fillId="0" borderId="0" xfId="44" applyFont="1" applyAlignment="1">
      <alignment horizontal="left"/>
    </xf>
    <xf numFmtId="164" fontId="24" fillId="0" borderId="25" xfId="0" applyNumberFormat="1" applyFont="1" applyBorder="1"/>
    <xf numFmtId="0" fontId="1" fillId="0" borderId="0" xfId="0" applyFont="1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 applyProtection="1">
      <alignment horizontal="fill"/>
      <protection locked="0"/>
    </xf>
    <xf numFmtId="165" fontId="1" fillId="0" borderId="0" xfId="0" applyNumberFormat="1" applyFont="1" applyAlignment="1">
      <alignment horizontal="left"/>
    </xf>
    <xf numFmtId="165" fontId="1" fillId="0" borderId="0" xfId="0" applyNumberFormat="1" applyFont="1" applyAlignment="1" applyProtection="1">
      <alignment horizontal="left"/>
      <protection locked="0"/>
    </xf>
    <xf numFmtId="2" fontId="1" fillId="0" borderId="0" xfId="0" applyNumberFormat="1" applyFont="1"/>
    <xf numFmtId="164" fontId="1" fillId="0" borderId="0" xfId="0" applyNumberFormat="1" applyFont="1" applyProtection="1">
      <protection locked="0"/>
    </xf>
    <xf numFmtId="0" fontId="1" fillId="0" borderId="11" xfId="0" applyFont="1" applyBorder="1" applyProtection="1">
      <protection locked="0"/>
    </xf>
    <xf numFmtId="9" fontId="1" fillId="0" borderId="0" xfId="0" applyNumberFormat="1" applyFont="1"/>
    <xf numFmtId="0" fontId="34" fillId="0" borderId="0" xfId="0" applyFont="1" applyAlignment="1" applyProtection="1">
      <alignment horizontal="center" vertical="center" wrapText="1"/>
      <protection locked="0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 xr:uid="{00000000-0005-0000-0000-000025000000}"/>
    <cellStyle name="Note" xfId="37" builtinId="10" customBuiltin="1"/>
    <cellStyle name="Note 2" xfId="43" xr:uid="{00000000-0005-0000-0000-000027000000}"/>
    <cellStyle name="Note 3" xfId="42" xr:uid="{00000000-0005-0000-0000-000028000000}"/>
    <cellStyle name="Note 3 2" xfId="46" xr:uid="{00000000-0005-0000-0000-000029000000}"/>
    <cellStyle name="Note 4" xfId="45" xr:uid="{00000000-0005-0000-0000-00002A000000}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254000</xdr:colOff>
      <xdr:row>66</xdr:row>
      <xdr:rowOff>25400</xdr:rowOff>
    </xdr:from>
    <xdr:ext cx="2375724" cy="625571"/>
    <xdr:pic>
      <xdr:nvPicPr>
        <xdr:cNvPr id="2" name="Picture 1">
          <a:extLst>
            <a:ext uri="{FF2B5EF4-FFF2-40B4-BE49-F238E27FC236}">
              <a16:creationId xmlns:a16="http://schemas.microsoft.com/office/drawing/2014/main" id="{146FB57C-DA9D-A041-96A5-3E1661AFD3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0" y="11544300"/>
          <a:ext cx="2375724" cy="625571"/>
        </a:xfrm>
        <a:prstGeom prst="rect">
          <a:avLst/>
        </a:prstGeom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376"/>
  <sheetViews>
    <sheetView tabSelected="1" workbookViewId="0">
      <selection activeCell="F16" sqref="F16"/>
    </sheetView>
  </sheetViews>
  <sheetFormatPr defaultColWidth="8.85546875" defaultRowHeight="12.75" x14ac:dyDescent="0.2"/>
  <cols>
    <col min="1" max="1" width="8.42578125" customWidth="1"/>
    <col min="2" max="2" width="28.7109375" customWidth="1"/>
    <col min="3" max="3" width="7.7109375" customWidth="1"/>
    <col min="4" max="6" width="11.7109375" customWidth="1"/>
    <col min="7" max="7" width="14.140625" customWidth="1"/>
    <col min="8" max="8" width="7.7109375" customWidth="1"/>
    <col min="9" max="12" width="10.7109375" customWidth="1"/>
    <col min="13" max="14" width="9.7109375" customWidth="1"/>
    <col min="15" max="15" width="7.7109375" customWidth="1"/>
    <col min="16" max="26" width="9.7109375" customWidth="1"/>
    <col min="27" max="28" width="3.7109375" customWidth="1"/>
    <col min="29" max="29" width="15.7109375" customWidth="1"/>
    <col min="30" max="30" width="9.7109375" customWidth="1"/>
    <col min="31" max="37" width="7.7109375" customWidth="1"/>
    <col min="38" max="38" width="10.7109375" customWidth="1"/>
    <col min="39" max="39" width="1.7109375" customWidth="1"/>
    <col min="40" max="40" width="19.7109375" customWidth="1"/>
    <col min="41" max="41" width="9.7109375" customWidth="1"/>
  </cols>
  <sheetData>
    <row r="1" spans="1:47" ht="15.75" x14ac:dyDescent="0.25">
      <c r="A1" s="36" t="s">
        <v>0</v>
      </c>
      <c r="B1" s="24"/>
      <c r="C1" s="78"/>
      <c r="D1" s="78"/>
      <c r="E1" s="37"/>
      <c r="F1" s="78"/>
      <c r="G1" s="78"/>
      <c r="H1" s="79"/>
      <c r="I1" s="80"/>
      <c r="J1" s="80"/>
      <c r="K1" s="80"/>
      <c r="L1" s="80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81" t="s">
        <v>1</v>
      </c>
      <c r="AO1" s="77"/>
      <c r="AP1" s="77"/>
      <c r="AQ1" s="77"/>
      <c r="AR1" s="77"/>
      <c r="AS1" s="77"/>
      <c r="AT1" s="77"/>
      <c r="AU1" s="77"/>
    </row>
    <row r="2" spans="1:47" x14ac:dyDescent="0.2">
      <c r="A2" s="38" t="s">
        <v>2</v>
      </c>
      <c r="B2" s="82"/>
      <c r="C2" s="1" t="s">
        <v>3</v>
      </c>
      <c r="D2" s="78"/>
      <c r="E2" s="78"/>
      <c r="F2" s="78"/>
      <c r="G2" s="78"/>
      <c r="H2" s="79"/>
      <c r="I2" s="80"/>
      <c r="J2" s="80"/>
      <c r="K2" s="80"/>
      <c r="L2" s="80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81" t="s">
        <v>1</v>
      </c>
      <c r="AO2" s="77"/>
      <c r="AP2" s="77"/>
      <c r="AQ2" s="77"/>
      <c r="AR2" s="77"/>
      <c r="AS2" s="77"/>
      <c r="AT2" s="77"/>
      <c r="AU2" s="77"/>
    </row>
    <row r="3" spans="1:47" ht="14.25" x14ac:dyDescent="0.2">
      <c r="A3" s="38" t="s">
        <v>4</v>
      </c>
      <c r="B3" s="39"/>
      <c r="C3" s="39"/>
      <c r="D3" s="39"/>
      <c r="E3" s="40" t="s">
        <v>5</v>
      </c>
      <c r="F3" s="1">
        <v>1300</v>
      </c>
      <c r="G3" s="40" t="s">
        <v>6</v>
      </c>
      <c r="H3" s="39"/>
      <c r="I3" s="2"/>
      <c r="J3" s="2"/>
      <c r="K3" s="2"/>
      <c r="L3" s="2"/>
      <c r="M3" s="77"/>
      <c r="N3" s="80"/>
      <c r="O3" s="83"/>
      <c r="P3" s="77"/>
      <c r="Q3" s="77"/>
      <c r="R3" s="77"/>
      <c r="S3" s="77"/>
      <c r="T3" s="77"/>
      <c r="U3" s="77"/>
      <c r="V3" s="77"/>
      <c r="W3" s="77"/>
      <c r="X3" s="77"/>
      <c r="Y3" s="77"/>
      <c r="Z3" s="81" t="s">
        <v>1</v>
      </c>
      <c r="AO3" s="77"/>
      <c r="AP3" s="77"/>
      <c r="AQ3" s="77"/>
      <c r="AR3" s="77"/>
      <c r="AS3" s="77"/>
      <c r="AT3" s="77"/>
      <c r="AU3" s="77"/>
    </row>
    <row r="4" spans="1:47" ht="15" x14ac:dyDescent="0.25">
      <c r="A4" s="41" t="s">
        <v>7</v>
      </c>
      <c r="B4" s="42"/>
      <c r="C4" s="39"/>
      <c r="D4" s="43" t="s">
        <v>8</v>
      </c>
      <c r="E4" s="42"/>
      <c r="F4" s="44">
        <v>1.3</v>
      </c>
      <c r="G4" s="39"/>
      <c r="H4" s="39"/>
      <c r="I4" s="2"/>
      <c r="J4" s="2"/>
      <c r="K4" s="2"/>
      <c r="L4" s="2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O4" s="77"/>
      <c r="AP4" s="77"/>
      <c r="AQ4" s="77"/>
      <c r="AR4" s="77"/>
      <c r="AS4" s="77"/>
      <c r="AT4" s="77"/>
      <c r="AU4" s="77"/>
    </row>
    <row r="5" spans="1:47" ht="15" x14ac:dyDescent="0.25">
      <c r="A5" s="41"/>
      <c r="B5" s="40" t="s">
        <v>9</v>
      </c>
      <c r="C5" s="39"/>
      <c r="D5" s="39"/>
      <c r="E5" s="39"/>
      <c r="F5" s="39"/>
      <c r="G5" s="39"/>
      <c r="H5" s="39"/>
      <c r="I5" s="2"/>
      <c r="J5" s="2"/>
      <c r="K5" s="2"/>
      <c r="L5" s="2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O5" s="77"/>
      <c r="AP5" s="77"/>
      <c r="AQ5" s="77"/>
      <c r="AR5" s="77"/>
      <c r="AS5" s="77"/>
      <c r="AT5" s="77"/>
      <c r="AU5" s="77"/>
    </row>
    <row r="6" spans="1:47" ht="14.25" x14ac:dyDescent="0.2">
      <c r="A6" s="24"/>
      <c r="B6" s="40" t="s">
        <v>10</v>
      </c>
      <c r="C6" s="39"/>
      <c r="D6" s="39"/>
      <c r="E6" s="24"/>
      <c r="F6" s="39"/>
      <c r="G6" s="39"/>
      <c r="H6" s="39"/>
      <c r="I6" s="2"/>
      <c r="J6" s="2"/>
      <c r="K6" s="2"/>
      <c r="L6" s="2"/>
      <c r="M6" s="77"/>
      <c r="N6" s="77"/>
      <c r="S6" s="77"/>
      <c r="T6" s="77"/>
      <c r="U6" s="77"/>
      <c r="V6" s="77"/>
      <c r="W6" s="77"/>
      <c r="X6" s="77"/>
      <c r="Y6" s="77"/>
      <c r="Z6" s="3" t="s">
        <v>1</v>
      </c>
      <c r="AO6" s="77"/>
      <c r="AP6" s="77"/>
      <c r="AQ6" s="77"/>
      <c r="AR6" s="77"/>
      <c r="AS6" s="77"/>
      <c r="AT6" s="77"/>
      <c r="AU6" s="77"/>
    </row>
    <row r="7" spans="1:47" ht="15" x14ac:dyDescent="0.25">
      <c r="A7" s="39"/>
      <c r="B7" s="39"/>
      <c r="C7" s="40"/>
      <c r="D7" s="40"/>
      <c r="E7" s="45" t="s">
        <v>11</v>
      </c>
      <c r="F7" s="45" t="s">
        <v>12</v>
      </c>
      <c r="G7" s="46" t="s">
        <v>13</v>
      </c>
      <c r="H7" s="39"/>
      <c r="I7" s="2"/>
      <c r="J7" s="2"/>
      <c r="K7" s="2"/>
      <c r="L7" s="2"/>
      <c r="M7" s="77"/>
      <c r="N7" s="77"/>
      <c r="S7" s="77"/>
      <c r="T7" s="77"/>
      <c r="U7" s="77"/>
      <c r="V7" s="77"/>
      <c r="W7" s="77"/>
      <c r="X7" s="77"/>
      <c r="Y7" s="77"/>
      <c r="Z7" s="77"/>
      <c r="AO7" s="77"/>
      <c r="AP7" s="77"/>
      <c r="AQ7" s="77"/>
      <c r="AR7" s="77"/>
      <c r="AS7" s="77"/>
      <c r="AT7" s="77"/>
      <c r="AU7" s="77"/>
    </row>
    <row r="8" spans="1:47" ht="15" x14ac:dyDescent="0.25">
      <c r="A8" s="47" t="s">
        <v>1</v>
      </c>
      <c r="B8" s="40"/>
      <c r="C8" s="48" t="s">
        <v>14</v>
      </c>
      <c r="D8" s="49" t="s">
        <v>15</v>
      </c>
      <c r="E8" s="49" t="s">
        <v>16</v>
      </c>
      <c r="F8" s="49" t="s">
        <v>17</v>
      </c>
      <c r="G8" s="50" t="s">
        <v>18</v>
      </c>
      <c r="H8" s="39"/>
      <c r="I8" s="2"/>
      <c r="J8" s="2"/>
      <c r="K8" s="2"/>
      <c r="L8" s="2"/>
      <c r="M8" s="77"/>
      <c r="N8" s="4"/>
      <c r="S8" s="77"/>
      <c r="T8" s="77"/>
      <c r="U8" s="77"/>
      <c r="V8" s="77"/>
      <c r="W8" s="77"/>
      <c r="X8" s="77"/>
      <c r="Y8" s="77"/>
      <c r="Z8" s="77"/>
      <c r="AO8" s="77"/>
      <c r="AP8" s="77"/>
      <c r="AQ8" s="77"/>
      <c r="AR8" s="77"/>
      <c r="AS8" s="77"/>
      <c r="AT8" s="77"/>
      <c r="AU8" s="77"/>
    </row>
    <row r="9" spans="1:47" ht="6" customHeight="1" x14ac:dyDescent="0.25">
      <c r="A9" s="42"/>
      <c r="B9" s="47"/>
      <c r="C9" s="84"/>
      <c r="D9" s="5"/>
      <c r="E9" s="5"/>
      <c r="F9" s="16"/>
      <c r="G9" s="51"/>
      <c r="H9" s="39"/>
      <c r="I9" s="2"/>
      <c r="J9" s="2"/>
      <c r="K9" s="2"/>
      <c r="L9" s="2"/>
      <c r="M9" s="77"/>
      <c r="N9" s="4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3"/>
      <c r="AO9" s="77"/>
      <c r="AP9" s="77"/>
      <c r="AQ9" s="77"/>
      <c r="AR9" s="77"/>
      <c r="AS9" s="77"/>
      <c r="AT9" s="77"/>
      <c r="AU9" s="77"/>
    </row>
    <row r="10" spans="1:47" ht="15" x14ac:dyDescent="0.25">
      <c r="A10" s="36" t="s">
        <v>19</v>
      </c>
      <c r="B10" s="39"/>
      <c r="C10" s="39"/>
      <c r="D10" s="39"/>
      <c r="E10" s="39"/>
      <c r="F10" s="39"/>
      <c r="G10" s="39"/>
      <c r="H10" s="39"/>
      <c r="I10" s="2"/>
      <c r="J10" s="2"/>
      <c r="K10" s="2"/>
      <c r="L10" s="2"/>
      <c r="M10" s="77"/>
      <c r="N10" s="80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81" t="s">
        <v>1</v>
      </c>
      <c r="AO10" s="77"/>
      <c r="AP10" s="77"/>
      <c r="AQ10" s="77"/>
      <c r="AR10" s="77"/>
      <c r="AS10" s="77"/>
      <c r="AT10" s="77"/>
      <c r="AU10" s="77"/>
    </row>
    <row r="11" spans="1:47" ht="14.25" x14ac:dyDescent="0.2">
      <c r="B11" s="77" t="s">
        <v>20</v>
      </c>
      <c r="C11" s="77" t="s">
        <v>21</v>
      </c>
      <c r="D11" s="8">
        <v>1</v>
      </c>
      <c r="E11" s="5">
        <v>2.8</v>
      </c>
      <c r="F11" s="6">
        <f t="shared" ref="F11:F12" si="0">+D11*E11</f>
        <v>2.8</v>
      </c>
      <c r="G11" s="51" t="s">
        <v>22</v>
      </c>
    </row>
    <row r="12" spans="1:47" ht="14.25" x14ac:dyDescent="0.2">
      <c r="A12" s="39"/>
      <c r="B12" s="52" t="s">
        <v>23</v>
      </c>
      <c r="C12" s="53" t="s">
        <v>24</v>
      </c>
      <c r="D12" s="8">
        <v>32</v>
      </c>
      <c r="E12" s="5">
        <v>2.5</v>
      </c>
      <c r="F12" s="6">
        <f t="shared" si="0"/>
        <v>80</v>
      </c>
      <c r="G12" s="51" t="s">
        <v>22</v>
      </c>
      <c r="H12" s="39"/>
      <c r="I12" s="2"/>
      <c r="J12" s="2"/>
      <c r="K12" s="2"/>
      <c r="L12" s="2"/>
      <c r="M12" s="77"/>
      <c r="N12" s="80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81" t="s">
        <v>1</v>
      </c>
      <c r="AO12" s="77"/>
      <c r="AP12" s="77"/>
      <c r="AQ12" s="77"/>
      <c r="AR12" s="77"/>
      <c r="AS12" s="77"/>
      <c r="AT12" s="77"/>
      <c r="AU12" s="77"/>
    </row>
    <row r="13" spans="1:47" ht="14.25" x14ac:dyDescent="0.2">
      <c r="A13" s="39"/>
      <c r="B13" s="52" t="s">
        <v>25</v>
      </c>
      <c r="C13" s="53" t="s">
        <v>21</v>
      </c>
      <c r="D13" s="8">
        <v>1</v>
      </c>
      <c r="E13" s="5">
        <v>11.754</v>
      </c>
      <c r="F13" s="6">
        <f>+D13*E13</f>
        <v>11.754</v>
      </c>
      <c r="G13" s="51" t="s">
        <v>22</v>
      </c>
      <c r="H13" s="39"/>
      <c r="J13" s="2"/>
      <c r="K13" s="2"/>
      <c r="L13" s="2"/>
      <c r="M13" s="77"/>
      <c r="N13" s="80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81"/>
      <c r="AO13" s="77"/>
      <c r="AP13" s="77"/>
      <c r="AQ13" s="77"/>
      <c r="AR13" s="77"/>
      <c r="AS13" s="77"/>
      <c r="AT13" s="77"/>
      <c r="AU13" s="77"/>
    </row>
    <row r="14" spans="1:47" ht="14.25" x14ac:dyDescent="0.2">
      <c r="A14" s="39"/>
      <c r="B14" s="52" t="s">
        <v>26</v>
      </c>
      <c r="C14" s="24"/>
      <c r="D14" s="5"/>
      <c r="E14" s="5"/>
      <c r="F14" s="6"/>
      <c r="G14" s="24"/>
      <c r="H14" s="39"/>
      <c r="I14" s="2"/>
      <c r="J14" s="2"/>
      <c r="K14" s="2"/>
      <c r="L14" s="2"/>
      <c r="M14" s="77"/>
      <c r="N14" s="80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81"/>
      <c r="AO14" s="77"/>
      <c r="AP14" s="77"/>
      <c r="AQ14" s="77"/>
      <c r="AR14" s="77"/>
      <c r="AS14" s="77"/>
      <c r="AT14" s="77"/>
      <c r="AU14" s="77"/>
    </row>
    <row r="15" spans="1:47" ht="14.25" x14ac:dyDescent="0.2">
      <c r="A15" s="39"/>
      <c r="B15" s="52" t="s">
        <v>27</v>
      </c>
      <c r="C15" s="53" t="s">
        <v>28</v>
      </c>
      <c r="D15" s="9">
        <f>MAX(0,(90)-(((D18*2000)*(3/100))*0.65))</f>
        <v>90</v>
      </c>
      <c r="E15" s="5">
        <v>1.05</v>
      </c>
      <c r="F15" s="6">
        <f t="shared" ref="F15:F20" si="1">+D15*E15</f>
        <v>94.5</v>
      </c>
      <c r="G15" s="51" t="s">
        <v>22</v>
      </c>
      <c r="H15" s="39"/>
      <c r="I15" s="2"/>
      <c r="J15" s="2"/>
      <c r="K15" s="2"/>
      <c r="L15" s="2"/>
      <c r="M15" s="77"/>
      <c r="N15" s="80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81"/>
      <c r="AO15" s="77"/>
      <c r="AP15" s="77"/>
      <c r="AQ15" s="77"/>
      <c r="AR15" s="77"/>
      <c r="AS15" s="77"/>
      <c r="AT15" s="77"/>
      <c r="AU15" s="77"/>
    </row>
    <row r="16" spans="1:47" ht="14.25" x14ac:dyDescent="0.2">
      <c r="A16" s="39"/>
      <c r="B16" s="52" t="s">
        <v>29</v>
      </c>
      <c r="C16" s="53" t="s">
        <v>28</v>
      </c>
      <c r="D16" s="9">
        <v>40</v>
      </c>
      <c r="E16" s="5">
        <v>0.7</v>
      </c>
      <c r="F16" s="6">
        <f t="shared" si="1"/>
        <v>28</v>
      </c>
      <c r="G16" s="51" t="s">
        <v>22</v>
      </c>
      <c r="H16" s="39"/>
      <c r="I16" s="2"/>
      <c r="J16" s="2"/>
      <c r="K16" s="2"/>
      <c r="L16" s="2"/>
      <c r="M16" s="85"/>
      <c r="N16" s="80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81" t="s">
        <v>1</v>
      </c>
      <c r="AO16" s="77"/>
      <c r="AP16" s="77"/>
      <c r="AQ16" s="77"/>
      <c r="AR16" s="77"/>
      <c r="AS16" s="77"/>
      <c r="AT16" s="77"/>
      <c r="AU16" s="77"/>
    </row>
    <row r="17" spans="1:47" ht="14.25" x14ac:dyDescent="0.2">
      <c r="A17" s="39"/>
      <c r="B17" s="52" t="s">
        <v>30</v>
      </c>
      <c r="C17" s="53" t="s">
        <v>28</v>
      </c>
      <c r="D17" s="9">
        <v>100</v>
      </c>
      <c r="E17" s="5">
        <v>0.65</v>
      </c>
      <c r="F17" s="6">
        <f t="shared" si="1"/>
        <v>65</v>
      </c>
      <c r="G17" s="51" t="s">
        <v>22</v>
      </c>
      <c r="H17" s="39"/>
      <c r="I17" s="2"/>
      <c r="J17" s="2"/>
      <c r="K17" s="2"/>
      <c r="L17" s="2"/>
      <c r="M17" s="85"/>
      <c r="N17" s="80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O17" s="77"/>
      <c r="AP17" s="77"/>
      <c r="AQ17" s="77"/>
      <c r="AR17" s="77"/>
      <c r="AS17" s="77"/>
      <c r="AT17" s="77"/>
      <c r="AU17" s="77"/>
    </row>
    <row r="18" spans="1:47" ht="14.25" x14ac:dyDescent="0.2">
      <c r="A18" s="39"/>
      <c r="B18" s="52" t="s">
        <v>31</v>
      </c>
      <c r="C18" s="53" t="s">
        <v>32</v>
      </c>
      <c r="D18" s="8">
        <v>0</v>
      </c>
      <c r="E18" s="5">
        <v>0</v>
      </c>
      <c r="F18" s="6">
        <f t="shared" si="1"/>
        <v>0</v>
      </c>
      <c r="G18" s="51" t="s">
        <v>22</v>
      </c>
      <c r="H18" s="39"/>
      <c r="I18" s="2"/>
      <c r="J18" s="2"/>
      <c r="K18" s="2"/>
      <c r="L18" s="2"/>
      <c r="M18" s="85"/>
      <c r="N18" s="80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O18" s="77"/>
      <c r="AP18" s="77"/>
      <c r="AQ18" s="77"/>
      <c r="AR18" s="77"/>
      <c r="AS18" s="77"/>
      <c r="AT18" s="77"/>
      <c r="AU18" s="77"/>
    </row>
    <row r="19" spans="1:47" ht="14.25" x14ac:dyDescent="0.2">
      <c r="A19" s="39"/>
      <c r="B19" s="52" t="s">
        <v>33</v>
      </c>
      <c r="C19" s="53" t="s">
        <v>21</v>
      </c>
      <c r="D19" s="8">
        <v>1</v>
      </c>
      <c r="E19" s="5">
        <v>10</v>
      </c>
      <c r="F19" s="6">
        <f t="shared" si="1"/>
        <v>10</v>
      </c>
      <c r="G19" s="51" t="s">
        <v>22</v>
      </c>
      <c r="H19" s="39"/>
      <c r="I19" s="2"/>
      <c r="J19" s="2"/>
      <c r="K19" s="2"/>
      <c r="L19" s="2"/>
      <c r="M19" s="85"/>
      <c r="N19" s="80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O19" s="77"/>
      <c r="AP19" s="77"/>
      <c r="AQ19" s="77"/>
      <c r="AR19" s="77"/>
      <c r="AS19" s="77"/>
      <c r="AT19" s="77"/>
      <c r="AU19" s="77"/>
    </row>
    <row r="20" spans="1:47" ht="14.25" x14ac:dyDescent="0.2">
      <c r="A20" s="39"/>
      <c r="B20" s="52" t="s">
        <v>34</v>
      </c>
      <c r="C20" s="53" t="s">
        <v>32</v>
      </c>
      <c r="D20" s="8">
        <v>0.33</v>
      </c>
      <c r="E20" s="5">
        <v>55</v>
      </c>
      <c r="F20" s="6">
        <f t="shared" si="1"/>
        <v>18.150000000000002</v>
      </c>
      <c r="G20" s="51" t="s">
        <v>22</v>
      </c>
      <c r="H20" s="39"/>
      <c r="I20" s="2"/>
      <c r="J20" s="2"/>
      <c r="K20" s="2"/>
      <c r="L20" s="2"/>
      <c r="M20" s="77"/>
      <c r="N20" s="80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81" t="s">
        <v>1</v>
      </c>
      <c r="AO20" s="77"/>
      <c r="AP20" s="77"/>
      <c r="AQ20" s="77"/>
      <c r="AR20" s="77"/>
      <c r="AS20" s="77"/>
      <c r="AT20" s="77"/>
      <c r="AU20" s="77"/>
    </row>
    <row r="21" spans="1:47" ht="14.25" x14ac:dyDescent="0.2">
      <c r="A21" s="39"/>
      <c r="B21" s="52" t="s">
        <v>35</v>
      </c>
      <c r="C21" s="24"/>
      <c r="D21" s="10"/>
      <c r="E21" s="10"/>
      <c r="G21" s="24"/>
      <c r="H21" s="39"/>
      <c r="I21" s="2"/>
      <c r="J21" s="2"/>
      <c r="K21" s="2"/>
      <c r="L21" s="2"/>
      <c r="M21" s="77"/>
      <c r="N21" s="77"/>
      <c r="O21" s="83"/>
      <c r="R21" s="77"/>
      <c r="S21" s="77"/>
      <c r="T21" s="77"/>
      <c r="U21" s="77"/>
      <c r="V21" s="77"/>
      <c r="W21" s="77"/>
      <c r="X21" s="77"/>
      <c r="Y21" s="77"/>
      <c r="Z21" s="81" t="s">
        <v>1</v>
      </c>
      <c r="AO21" s="77"/>
      <c r="AP21" s="77"/>
      <c r="AQ21" s="77"/>
      <c r="AR21" s="77"/>
      <c r="AS21" s="77"/>
      <c r="AT21" s="77"/>
      <c r="AU21" s="77"/>
    </row>
    <row r="22" spans="1:47" ht="14.25" x14ac:dyDescent="0.2">
      <c r="A22" s="39"/>
      <c r="B22" s="71" t="s">
        <v>36</v>
      </c>
      <c r="C22" s="53" t="s">
        <v>21</v>
      </c>
      <c r="D22" s="8">
        <v>1</v>
      </c>
      <c r="E22" s="5">
        <v>82.5</v>
      </c>
      <c r="F22" s="6">
        <f>+D22*E22</f>
        <v>82.5</v>
      </c>
      <c r="G22" s="51" t="s">
        <v>22</v>
      </c>
      <c r="H22" s="39"/>
      <c r="I22" s="2"/>
      <c r="J22" s="2"/>
      <c r="K22" s="2"/>
      <c r="L22" s="2"/>
      <c r="M22" s="77"/>
      <c r="N22" s="77"/>
      <c r="O22" s="83"/>
      <c r="R22" s="77"/>
      <c r="S22" s="77"/>
      <c r="T22" s="77"/>
      <c r="U22" s="77"/>
      <c r="V22" s="77"/>
      <c r="W22" s="77"/>
      <c r="X22" s="77"/>
      <c r="Y22" s="77"/>
      <c r="Z22" s="81"/>
      <c r="AO22" s="77"/>
      <c r="AP22" s="77"/>
      <c r="AQ22" s="77"/>
      <c r="AR22" s="77"/>
      <c r="AS22" s="77"/>
      <c r="AT22" s="77"/>
      <c r="AU22" s="77"/>
    </row>
    <row r="23" spans="1:47" ht="14.25" x14ac:dyDescent="0.2">
      <c r="A23" s="39"/>
      <c r="B23" s="52" t="s">
        <v>37</v>
      </c>
      <c r="C23" s="24"/>
      <c r="D23" s="10"/>
      <c r="E23" s="10"/>
      <c r="G23" s="24"/>
      <c r="H23" s="39"/>
      <c r="I23" s="2"/>
      <c r="J23" s="2"/>
      <c r="K23" s="2"/>
      <c r="L23" s="2"/>
      <c r="M23" s="77"/>
      <c r="N23" s="80"/>
      <c r="O23" s="77"/>
      <c r="R23" s="77"/>
      <c r="S23" s="77"/>
      <c r="T23" s="77"/>
      <c r="U23" s="77"/>
      <c r="V23" s="77"/>
      <c r="W23" s="77"/>
      <c r="X23" s="77"/>
      <c r="Y23" s="77"/>
      <c r="Z23" s="81" t="s">
        <v>1</v>
      </c>
      <c r="AO23" s="77"/>
      <c r="AP23" s="77"/>
      <c r="AQ23" s="77"/>
      <c r="AR23" s="77"/>
      <c r="AS23" s="77"/>
      <c r="AT23" s="77"/>
      <c r="AU23" s="77"/>
    </row>
    <row r="24" spans="1:47" ht="14.25" x14ac:dyDescent="0.2">
      <c r="A24" s="39"/>
      <c r="B24" s="71" t="s">
        <v>38</v>
      </c>
      <c r="C24" s="53" t="s">
        <v>21</v>
      </c>
      <c r="D24" s="8">
        <v>1</v>
      </c>
      <c r="E24" s="5">
        <v>25</v>
      </c>
      <c r="F24" s="6">
        <f t="shared" ref="F24:F35" si="2">+D24*E24</f>
        <v>25</v>
      </c>
      <c r="G24" s="51" t="s">
        <v>22</v>
      </c>
      <c r="H24" s="39"/>
      <c r="I24" s="2"/>
      <c r="J24" s="2"/>
      <c r="K24" s="2"/>
      <c r="L24" s="2"/>
      <c r="M24" s="77"/>
      <c r="N24" s="80"/>
      <c r="O24" s="77"/>
      <c r="R24" s="77"/>
      <c r="S24" s="77"/>
      <c r="T24" s="77"/>
      <c r="U24" s="77"/>
      <c r="V24" s="77"/>
      <c r="W24" s="77"/>
      <c r="X24" s="77"/>
      <c r="Y24" s="77"/>
      <c r="Z24" s="81"/>
      <c r="AO24" s="77"/>
      <c r="AP24" s="77"/>
      <c r="AQ24" s="77"/>
      <c r="AR24" s="77"/>
      <c r="AS24" s="77"/>
      <c r="AT24" s="77"/>
      <c r="AU24" s="77"/>
    </row>
    <row r="25" spans="1:47" ht="14.25" x14ac:dyDescent="0.2">
      <c r="A25" s="39"/>
      <c r="B25" s="52" t="s">
        <v>39</v>
      </c>
      <c r="C25" s="53" t="s">
        <v>21</v>
      </c>
      <c r="D25" s="8">
        <v>0</v>
      </c>
      <c r="E25" s="5">
        <v>0</v>
      </c>
      <c r="F25" s="6">
        <f t="shared" si="2"/>
        <v>0</v>
      </c>
      <c r="G25" s="51" t="s">
        <v>22</v>
      </c>
      <c r="H25" s="39"/>
      <c r="J25" s="2"/>
      <c r="U25" s="77"/>
      <c r="V25" s="77"/>
      <c r="W25" s="77"/>
      <c r="X25" s="77"/>
      <c r="Y25" s="77"/>
      <c r="Z25" s="81" t="s">
        <v>1</v>
      </c>
      <c r="AO25" s="77"/>
      <c r="AP25" s="77"/>
      <c r="AQ25" s="77"/>
      <c r="AR25" s="77"/>
      <c r="AS25" s="77"/>
      <c r="AT25" s="77"/>
      <c r="AU25" s="77"/>
    </row>
    <row r="26" spans="1:47" ht="14.25" x14ac:dyDescent="0.2">
      <c r="A26" s="39"/>
      <c r="B26" s="52" t="s">
        <v>40</v>
      </c>
      <c r="C26" s="53" t="s">
        <v>21</v>
      </c>
      <c r="D26" s="8">
        <v>1</v>
      </c>
      <c r="E26" s="5">
        <v>6</v>
      </c>
      <c r="F26" s="6">
        <f t="shared" ref="F26" si="3">+D26*E26</f>
        <v>6</v>
      </c>
      <c r="G26" s="51" t="s">
        <v>22</v>
      </c>
      <c r="H26" s="39"/>
      <c r="J26" s="2"/>
      <c r="U26" s="77"/>
      <c r="V26" s="77"/>
      <c r="W26" s="77"/>
      <c r="X26" s="77"/>
      <c r="Y26" s="77"/>
      <c r="Z26" s="81"/>
      <c r="AO26" s="77"/>
      <c r="AP26" s="77"/>
      <c r="AQ26" s="77"/>
      <c r="AR26" s="77"/>
      <c r="AS26" s="77"/>
      <c r="AT26" s="77"/>
      <c r="AU26" s="77"/>
    </row>
    <row r="27" spans="1:47" ht="14.25" x14ac:dyDescent="0.2">
      <c r="A27" s="39"/>
      <c r="B27" s="52" t="s">
        <v>41</v>
      </c>
      <c r="C27" s="53" t="s">
        <v>21</v>
      </c>
      <c r="D27" s="8">
        <v>1</v>
      </c>
      <c r="E27" s="5">
        <v>22</v>
      </c>
      <c r="F27" s="6">
        <f t="shared" si="2"/>
        <v>22</v>
      </c>
      <c r="G27" s="51" t="s">
        <v>22</v>
      </c>
      <c r="H27" s="39"/>
      <c r="J27" s="2"/>
      <c r="U27" s="77"/>
      <c r="V27" s="77"/>
      <c r="W27" s="77"/>
      <c r="X27" s="77"/>
      <c r="Y27" s="77"/>
      <c r="Z27" s="81"/>
      <c r="AO27" s="77"/>
      <c r="AP27" s="77"/>
      <c r="AQ27" s="77"/>
      <c r="AR27" s="77"/>
      <c r="AS27" s="77"/>
      <c r="AT27" s="77"/>
      <c r="AU27" s="77"/>
    </row>
    <row r="28" spans="1:47" ht="14.25" x14ac:dyDescent="0.2">
      <c r="A28" s="39"/>
      <c r="B28" s="54" t="s">
        <v>42</v>
      </c>
      <c r="C28" s="53" t="s">
        <v>21</v>
      </c>
      <c r="D28" s="8">
        <v>0</v>
      </c>
      <c r="E28" s="5">
        <v>8</v>
      </c>
      <c r="F28" s="6">
        <f t="shared" si="2"/>
        <v>0</v>
      </c>
      <c r="G28" s="51" t="s">
        <v>22</v>
      </c>
      <c r="H28" s="39"/>
      <c r="J28" s="2"/>
      <c r="U28" s="77"/>
      <c r="V28" s="77"/>
      <c r="W28" s="77"/>
      <c r="X28" s="77"/>
      <c r="Y28" s="77"/>
      <c r="Z28" s="81"/>
      <c r="AO28" s="77"/>
      <c r="AP28" s="77"/>
      <c r="AQ28" s="77"/>
      <c r="AR28" s="77"/>
      <c r="AS28" s="77"/>
      <c r="AT28" s="77"/>
      <c r="AU28" s="77"/>
    </row>
    <row r="29" spans="1:47" ht="14.25" x14ac:dyDescent="0.2">
      <c r="A29" s="39"/>
      <c r="B29" s="52" t="s">
        <v>43</v>
      </c>
      <c r="C29" s="53" t="s">
        <v>44</v>
      </c>
      <c r="D29" s="8">
        <v>6</v>
      </c>
      <c r="E29" s="5">
        <v>12</v>
      </c>
      <c r="F29" s="6">
        <f t="shared" si="2"/>
        <v>72</v>
      </c>
      <c r="G29" s="51" t="s">
        <v>22</v>
      </c>
      <c r="H29" s="24"/>
      <c r="J29" s="2"/>
      <c r="U29" s="77"/>
      <c r="V29" s="77"/>
      <c r="W29" s="77"/>
      <c r="X29" s="77"/>
      <c r="Y29" s="77"/>
      <c r="Z29" s="81" t="s">
        <v>1</v>
      </c>
      <c r="AO29" s="77"/>
      <c r="AP29" s="77"/>
      <c r="AQ29" s="77"/>
      <c r="AR29" s="77"/>
      <c r="AS29" s="77"/>
      <c r="AT29" s="77"/>
      <c r="AU29" s="77"/>
    </row>
    <row r="30" spans="1:47" ht="14.25" x14ac:dyDescent="0.2">
      <c r="A30" s="39"/>
      <c r="B30" s="52" t="s">
        <v>45</v>
      </c>
      <c r="C30" s="53" t="s">
        <v>21</v>
      </c>
      <c r="D30" s="8">
        <v>1</v>
      </c>
      <c r="E30" s="5">
        <v>35</v>
      </c>
      <c r="F30" s="6">
        <f t="shared" si="2"/>
        <v>35</v>
      </c>
      <c r="G30" s="51" t="s">
        <v>22</v>
      </c>
      <c r="H30" s="39"/>
      <c r="J30" s="2"/>
      <c r="U30" s="77"/>
      <c r="V30" s="77"/>
      <c r="W30" s="77"/>
      <c r="X30" s="77"/>
      <c r="Y30" s="77"/>
      <c r="Z30" s="81"/>
      <c r="AO30" s="77"/>
      <c r="AP30" s="77"/>
      <c r="AQ30" s="77"/>
      <c r="AR30" s="77"/>
      <c r="AS30" s="77"/>
      <c r="AT30" s="77"/>
      <c r="AU30" s="77"/>
    </row>
    <row r="31" spans="1:47" ht="14.25" x14ac:dyDescent="0.2">
      <c r="A31" s="39"/>
      <c r="B31" s="52" t="s">
        <v>46</v>
      </c>
      <c r="C31" s="53" t="s">
        <v>21</v>
      </c>
      <c r="D31" s="8">
        <v>1</v>
      </c>
      <c r="E31" s="5">
        <v>10</v>
      </c>
      <c r="F31" s="6">
        <f t="shared" si="2"/>
        <v>10</v>
      </c>
      <c r="G31" s="51" t="s">
        <v>22</v>
      </c>
      <c r="H31" s="39"/>
      <c r="J31" s="2"/>
      <c r="U31" s="77"/>
      <c r="V31" s="77"/>
      <c r="W31" s="77"/>
      <c r="X31" s="77"/>
      <c r="Y31" s="77"/>
      <c r="Z31" s="81"/>
      <c r="AO31" s="77"/>
      <c r="AP31" s="77"/>
      <c r="AQ31" s="77"/>
      <c r="AR31" s="77"/>
      <c r="AS31" s="77"/>
      <c r="AT31" s="77"/>
      <c r="AU31" s="77"/>
    </row>
    <row r="32" spans="1:47" ht="14.25" x14ac:dyDescent="0.2">
      <c r="A32" s="39"/>
      <c r="B32" s="52" t="s">
        <v>47</v>
      </c>
      <c r="C32" s="53" t="s">
        <v>21</v>
      </c>
      <c r="D32" s="8">
        <v>1</v>
      </c>
      <c r="E32" s="5">
        <v>3</v>
      </c>
      <c r="F32" s="6">
        <f t="shared" si="2"/>
        <v>3</v>
      </c>
      <c r="G32" s="51" t="s">
        <v>22</v>
      </c>
      <c r="H32" s="39"/>
      <c r="J32" s="2"/>
      <c r="U32" s="77"/>
      <c r="V32" s="77"/>
      <c r="W32" s="77"/>
      <c r="X32" s="77"/>
      <c r="Y32" s="77"/>
      <c r="Z32" s="81"/>
      <c r="AO32" s="77"/>
      <c r="AP32" s="77"/>
      <c r="AQ32" s="77"/>
      <c r="AR32" s="77"/>
      <c r="AS32" s="77"/>
      <c r="AT32" s="77"/>
      <c r="AU32" s="77"/>
    </row>
    <row r="33" spans="1:47" ht="14.25" x14ac:dyDescent="0.2">
      <c r="A33" s="39"/>
      <c r="B33" s="52" t="s">
        <v>48</v>
      </c>
      <c r="C33" s="53" t="s">
        <v>21</v>
      </c>
      <c r="D33" s="8">
        <v>1</v>
      </c>
      <c r="E33" s="5">
        <v>35</v>
      </c>
      <c r="F33" s="6">
        <f t="shared" si="2"/>
        <v>35</v>
      </c>
      <c r="G33" s="51" t="s">
        <v>22</v>
      </c>
      <c r="H33" s="39"/>
      <c r="J33" s="2"/>
      <c r="U33" s="77"/>
      <c r="V33" s="77"/>
      <c r="W33" s="77"/>
      <c r="X33" s="77"/>
      <c r="Y33" s="77"/>
      <c r="Z33" s="81"/>
      <c r="AO33" s="77"/>
      <c r="AP33" s="77"/>
      <c r="AQ33" s="77"/>
      <c r="AR33" s="77"/>
      <c r="AS33" s="77"/>
      <c r="AT33" s="77"/>
      <c r="AU33" s="77"/>
    </row>
    <row r="34" spans="1:47" ht="14.25" x14ac:dyDescent="0.2">
      <c r="A34" s="39"/>
      <c r="B34" s="52" t="s">
        <v>49</v>
      </c>
      <c r="C34" s="53" t="s">
        <v>21</v>
      </c>
      <c r="D34" s="8">
        <v>1</v>
      </c>
      <c r="E34" s="5">
        <v>0</v>
      </c>
      <c r="F34" s="6">
        <f t="shared" si="2"/>
        <v>0</v>
      </c>
      <c r="G34" s="51" t="s">
        <v>22</v>
      </c>
      <c r="H34" s="39"/>
      <c r="J34" s="2"/>
      <c r="U34" s="77"/>
      <c r="V34" s="77"/>
      <c r="W34" s="77"/>
      <c r="X34" s="77"/>
      <c r="Y34" s="77"/>
      <c r="Z34" s="81"/>
      <c r="AO34" s="77"/>
      <c r="AP34" s="77"/>
      <c r="AQ34" s="77"/>
      <c r="AR34" s="77"/>
      <c r="AS34" s="77"/>
      <c r="AT34" s="77"/>
      <c r="AU34" s="77"/>
    </row>
    <row r="35" spans="1:47" ht="14.25" x14ac:dyDescent="0.2">
      <c r="A35" s="39"/>
      <c r="B35" s="52" t="s">
        <v>50</v>
      </c>
      <c r="C35" s="53" t="s">
        <v>51</v>
      </c>
      <c r="D35" s="8">
        <v>3.5</v>
      </c>
      <c r="E35" s="5">
        <v>16.54</v>
      </c>
      <c r="F35" s="6">
        <f t="shared" si="2"/>
        <v>57.89</v>
      </c>
      <c r="G35" s="51" t="s">
        <v>22</v>
      </c>
      <c r="H35" s="39"/>
      <c r="J35" s="2"/>
      <c r="U35" s="77"/>
      <c r="V35" s="77"/>
      <c r="W35" s="77"/>
      <c r="X35" s="77"/>
      <c r="Y35" s="77"/>
      <c r="Z35" s="81"/>
      <c r="AO35" s="77"/>
      <c r="AP35" s="77"/>
      <c r="AQ35" s="77"/>
      <c r="AR35" s="77"/>
      <c r="AS35" s="77"/>
      <c r="AT35" s="77"/>
      <c r="AU35" s="77"/>
    </row>
    <row r="36" spans="1:47" ht="14.25" x14ac:dyDescent="0.2">
      <c r="A36" s="24"/>
      <c r="B36" s="52" t="s">
        <v>52</v>
      </c>
      <c r="C36" s="53" t="s">
        <v>21</v>
      </c>
      <c r="D36" s="8">
        <v>1</v>
      </c>
      <c r="E36" s="5">
        <v>74</v>
      </c>
      <c r="F36" s="6">
        <f>E36*D36</f>
        <v>74</v>
      </c>
      <c r="G36" s="51" t="s">
        <v>22</v>
      </c>
      <c r="H36" s="39"/>
      <c r="J36" s="2"/>
      <c r="U36" s="77"/>
      <c r="V36" s="77"/>
      <c r="W36" s="77"/>
      <c r="X36" s="77"/>
      <c r="Y36" s="77"/>
      <c r="Z36" s="81"/>
      <c r="AO36" s="77"/>
      <c r="AP36" s="77"/>
      <c r="AQ36" s="77"/>
      <c r="AR36" s="77"/>
      <c r="AS36" s="77"/>
      <c r="AT36" s="77"/>
      <c r="AU36" s="77"/>
    </row>
    <row r="37" spans="1:47" ht="14.25" x14ac:dyDescent="0.2">
      <c r="A37" s="39"/>
      <c r="B37" s="52" t="s">
        <v>53</v>
      </c>
      <c r="C37" s="53" t="s">
        <v>54</v>
      </c>
      <c r="D37" s="6">
        <f>+(SUM(F12:F36))/2</f>
        <v>364.89699999999999</v>
      </c>
      <c r="E37" s="12">
        <v>7.4999999999999997E-2</v>
      </c>
      <c r="F37" s="6">
        <f>E37*D37</f>
        <v>27.367274999999999</v>
      </c>
      <c r="G37" s="51" t="s">
        <v>22</v>
      </c>
      <c r="H37" s="39"/>
      <c r="J37" s="2"/>
      <c r="U37" s="77"/>
      <c r="V37" s="77"/>
      <c r="W37" s="77"/>
      <c r="X37" s="77"/>
      <c r="Y37" s="77"/>
      <c r="Z37" s="81"/>
      <c r="AO37" s="77"/>
      <c r="AP37" s="77"/>
      <c r="AQ37" s="77"/>
      <c r="AR37" s="77"/>
      <c r="AS37" s="77"/>
      <c r="AT37" s="77"/>
      <c r="AU37" s="77"/>
    </row>
    <row r="38" spans="1:47" ht="14.25" x14ac:dyDescent="0.2">
      <c r="A38" s="24"/>
      <c r="B38" s="52" t="s">
        <v>55</v>
      </c>
      <c r="C38" s="53" t="s">
        <v>56</v>
      </c>
      <c r="D38" s="62">
        <f>+F3</f>
        <v>1300</v>
      </c>
      <c r="E38" s="5">
        <v>0.12</v>
      </c>
      <c r="F38" s="6">
        <f>+D38*E38</f>
        <v>156</v>
      </c>
      <c r="G38" s="51" t="s">
        <v>22</v>
      </c>
      <c r="H38" s="39"/>
      <c r="J38" s="2"/>
      <c r="U38" s="77"/>
      <c r="V38" s="77"/>
      <c r="W38" s="77"/>
      <c r="X38" s="77"/>
      <c r="Y38" s="77"/>
      <c r="Z38" s="81"/>
      <c r="AO38" s="77"/>
      <c r="AP38" s="77"/>
      <c r="AQ38" s="77"/>
      <c r="AR38" s="77"/>
      <c r="AS38" s="77"/>
      <c r="AT38" s="77"/>
      <c r="AU38" s="77"/>
    </row>
    <row r="39" spans="1:47" ht="14.25" x14ac:dyDescent="0.2">
      <c r="A39" s="24"/>
      <c r="B39" s="52" t="s">
        <v>57</v>
      </c>
      <c r="C39" s="53" t="s">
        <v>58</v>
      </c>
      <c r="D39" s="62">
        <f>+F3/480</f>
        <v>2.7083333333333335</v>
      </c>
      <c r="E39" s="5">
        <v>3.25</v>
      </c>
      <c r="F39" s="6">
        <f>+D39*E39</f>
        <v>8.8020833333333339</v>
      </c>
      <c r="G39" s="51" t="s">
        <v>22</v>
      </c>
      <c r="H39" s="39"/>
      <c r="J39" s="2"/>
      <c r="U39" s="77"/>
      <c r="V39" s="77"/>
      <c r="W39" s="77"/>
      <c r="X39" s="77"/>
      <c r="Y39" s="77"/>
      <c r="Z39" s="81"/>
      <c r="AO39" s="77"/>
      <c r="AP39" s="77"/>
      <c r="AQ39" s="77"/>
      <c r="AR39" s="77"/>
      <c r="AS39" s="77"/>
      <c r="AT39" s="77"/>
      <c r="AU39" s="77"/>
    </row>
    <row r="40" spans="1:47" ht="14.25" customHeight="1" thickBot="1" x14ac:dyDescent="0.25">
      <c r="A40" s="24"/>
      <c r="B40" s="52" t="s">
        <v>59</v>
      </c>
      <c r="C40" s="53" t="s">
        <v>32</v>
      </c>
      <c r="D40" s="62">
        <f>+(F3*F4)/2000</f>
        <v>0.84499999999999997</v>
      </c>
      <c r="E40" s="5">
        <v>260</v>
      </c>
      <c r="F40" s="76">
        <f>+D40*E40*-1</f>
        <v>-219.7</v>
      </c>
      <c r="G40" s="51" t="s">
        <v>22</v>
      </c>
      <c r="H40" s="39"/>
      <c r="J40" s="2"/>
      <c r="U40" s="77"/>
      <c r="V40" s="77"/>
      <c r="W40" s="77"/>
      <c r="X40" s="77"/>
      <c r="Y40" s="77"/>
      <c r="Z40" s="81" t="s">
        <v>1</v>
      </c>
      <c r="AO40" s="77"/>
      <c r="AP40" s="77"/>
      <c r="AQ40" s="77"/>
      <c r="AR40" s="77"/>
      <c r="AS40" s="77"/>
      <c r="AT40" s="77"/>
      <c r="AU40" s="77"/>
    </row>
    <row r="41" spans="1:47" ht="8.25" customHeight="1" x14ac:dyDescent="0.2">
      <c r="A41" s="39"/>
      <c r="B41" s="47"/>
      <c r="C41" s="84"/>
      <c r="D41" s="8"/>
      <c r="E41" s="5" t="s">
        <v>60</v>
      </c>
      <c r="F41" s="6"/>
      <c r="G41" s="51"/>
      <c r="H41" s="39"/>
      <c r="U41" s="77"/>
      <c r="V41" s="77"/>
      <c r="W41" s="77"/>
      <c r="X41" s="77"/>
      <c r="Y41" s="77"/>
      <c r="Z41" s="77"/>
      <c r="AO41" s="77"/>
      <c r="AP41" s="77"/>
      <c r="AQ41" s="77"/>
      <c r="AR41" s="77"/>
      <c r="AS41" s="77"/>
      <c r="AT41" s="77"/>
      <c r="AU41" s="77"/>
    </row>
    <row r="42" spans="1:47" ht="15" x14ac:dyDescent="0.25">
      <c r="A42" s="36" t="s">
        <v>61</v>
      </c>
      <c r="B42" s="39"/>
      <c r="C42" s="39"/>
      <c r="D42" s="5"/>
      <c r="E42" s="5"/>
      <c r="F42" s="13">
        <f>SUM(F12:F40)</f>
        <v>702.26335833333337</v>
      </c>
      <c r="G42" s="51" t="s">
        <v>22</v>
      </c>
      <c r="H42" s="39"/>
      <c r="U42" s="77"/>
      <c r="V42" s="77"/>
      <c r="W42" s="77"/>
      <c r="X42" s="77"/>
      <c r="Y42" s="77"/>
      <c r="Z42" s="77"/>
      <c r="AO42" s="77"/>
      <c r="AP42" s="77"/>
      <c r="AQ42" s="77"/>
      <c r="AR42" s="77"/>
      <c r="AS42" s="77"/>
      <c r="AT42" s="77"/>
      <c r="AU42" s="77"/>
    </row>
    <row r="43" spans="1:47" ht="14.25" customHeight="1" x14ac:dyDescent="0.2">
      <c r="A43" s="39"/>
      <c r="B43" s="86"/>
      <c r="C43" s="39"/>
      <c r="D43" s="10"/>
      <c r="E43" s="10"/>
      <c r="F43" s="14"/>
      <c r="G43" s="39"/>
      <c r="H43" s="39"/>
      <c r="U43" s="77"/>
      <c r="V43" s="77"/>
      <c r="W43" s="77"/>
      <c r="X43" s="77"/>
      <c r="Y43" s="77"/>
      <c r="Z43" s="81" t="s">
        <v>1</v>
      </c>
      <c r="AO43" s="77"/>
      <c r="AP43" s="77"/>
      <c r="AQ43" s="77"/>
      <c r="AR43" s="77"/>
      <c r="AS43" s="77"/>
      <c r="AT43" s="77"/>
      <c r="AU43" s="77"/>
    </row>
    <row r="44" spans="1:47" ht="15" x14ac:dyDescent="0.25">
      <c r="A44" s="36" t="s">
        <v>62</v>
      </c>
      <c r="B44" s="39"/>
      <c r="C44" s="39"/>
      <c r="D44" s="5"/>
      <c r="E44" s="5"/>
      <c r="F44" s="6"/>
      <c r="G44" s="39"/>
      <c r="H44" s="39"/>
      <c r="U44" s="77"/>
      <c r="V44" s="77"/>
      <c r="W44" s="77"/>
      <c r="X44" s="77"/>
      <c r="Y44" s="77"/>
      <c r="Z44" s="81" t="s">
        <v>1</v>
      </c>
      <c r="AO44" s="77"/>
      <c r="AP44" s="77"/>
      <c r="AQ44" s="77"/>
      <c r="AR44" s="77"/>
      <c r="AS44" s="77"/>
      <c r="AT44" s="77"/>
      <c r="AU44" s="77"/>
    </row>
    <row r="45" spans="1:47" ht="14.25" x14ac:dyDescent="0.2">
      <c r="A45" s="39"/>
      <c r="B45" s="52" t="s">
        <v>52</v>
      </c>
      <c r="C45" s="53" t="s">
        <v>21</v>
      </c>
      <c r="D45" s="5">
        <v>1</v>
      </c>
      <c r="E45" s="5">
        <v>125</v>
      </c>
      <c r="F45" s="6">
        <f>E45*D45</f>
        <v>125</v>
      </c>
      <c r="G45" s="51" t="s">
        <v>22</v>
      </c>
      <c r="H45" s="39"/>
      <c r="U45" s="77"/>
      <c r="V45" s="77"/>
      <c r="W45" s="77"/>
      <c r="X45" s="77"/>
      <c r="Y45" s="77"/>
      <c r="Z45" s="81" t="s">
        <v>1</v>
      </c>
      <c r="AO45" s="77"/>
      <c r="AP45" s="77"/>
      <c r="AQ45" s="77"/>
      <c r="AR45" s="77"/>
      <c r="AS45" s="77"/>
      <c r="AT45" s="77"/>
      <c r="AU45" s="77"/>
    </row>
    <row r="46" spans="1:47" ht="14.25" x14ac:dyDescent="0.2">
      <c r="A46" s="39"/>
      <c r="B46" s="52" t="s">
        <v>43</v>
      </c>
      <c r="C46" s="53" t="s">
        <v>21</v>
      </c>
      <c r="D46" s="5">
        <v>1</v>
      </c>
      <c r="E46" s="5">
        <v>130</v>
      </c>
      <c r="F46" s="6">
        <f>E46*D46</f>
        <v>130</v>
      </c>
      <c r="G46" s="51" t="s">
        <v>22</v>
      </c>
      <c r="H46" s="39"/>
      <c r="U46" s="77"/>
      <c r="V46" s="77"/>
      <c r="W46" s="77"/>
      <c r="X46" s="77"/>
      <c r="Y46" s="77"/>
      <c r="Z46" s="81" t="s">
        <v>1</v>
      </c>
      <c r="AO46" s="77"/>
      <c r="AP46" s="77"/>
      <c r="AQ46" s="77"/>
      <c r="AR46" s="77"/>
      <c r="AS46" s="77"/>
      <c r="AT46" s="77"/>
      <c r="AU46" s="77"/>
    </row>
    <row r="47" spans="1:47" ht="14.25" x14ac:dyDescent="0.2">
      <c r="A47" s="39"/>
      <c r="B47" s="52" t="s">
        <v>63</v>
      </c>
      <c r="C47" s="53" t="s">
        <v>21</v>
      </c>
      <c r="D47" s="5">
        <v>1</v>
      </c>
      <c r="E47" s="5">
        <v>0</v>
      </c>
      <c r="F47" s="6">
        <f>E47*D47</f>
        <v>0</v>
      </c>
      <c r="G47" s="51" t="s">
        <v>22</v>
      </c>
      <c r="H47" s="39"/>
      <c r="U47" s="77"/>
      <c r="V47" s="77"/>
      <c r="W47" s="77"/>
      <c r="X47" s="77"/>
      <c r="Y47" s="77"/>
      <c r="Z47" s="81"/>
      <c r="AO47" s="77"/>
      <c r="AP47" s="77"/>
      <c r="AQ47" s="77"/>
      <c r="AR47" s="77"/>
      <c r="AS47" s="77"/>
      <c r="AT47" s="77"/>
      <c r="AU47" s="77"/>
    </row>
    <row r="48" spans="1:47" ht="15" thickBot="1" x14ac:dyDescent="0.25">
      <c r="A48" s="39"/>
      <c r="B48" s="52" t="s">
        <v>64</v>
      </c>
      <c r="C48" s="53" t="s">
        <v>54</v>
      </c>
      <c r="D48" s="5">
        <f>+F42</f>
        <v>702.26335833333337</v>
      </c>
      <c r="E48" s="5">
        <v>0.08</v>
      </c>
      <c r="F48" s="76">
        <f>E48*D48</f>
        <v>56.181068666666668</v>
      </c>
      <c r="G48" s="51" t="s">
        <v>22</v>
      </c>
      <c r="H48" s="39"/>
      <c r="U48" s="77"/>
      <c r="V48" s="77"/>
      <c r="W48" s="77"/>
      <c r="X48" s="77"/>
      <c r="Y48" s="77"/>
      <c r="Z48" s="81" t="s">
        <v>1</v>
      </c>
      <c r="AO48" s="77"/>
      <c r="AP48" s="77"/>
      <c r="AQ48" s="77"/>
      <c r="AR48" s="77"/>
      <c r="AS48" s="77"/>
      <c r="AT48" s="77"/>
      <c r="AU48" s="77"/>
    </row>
    <row r="49" spans="1:47" ht="8.25" customHeight="1" x14ac:dyDescent="0.2">
      <c r="A49" s="39"/>
      <c r="B49" s="39"/>
      <c r="C49" s="78"/>
      <c r="D49" s="16"/>
      <c r="E49" s="16"/>
      <c r="F49" s="6"/>
      <c r="G49" s="56"/>
      <c r="H49" s="39"/>
      <c r="U49" s="77"/>
      <c r="V49" s="77"/>
      <c r="W49" s="77"/>
      <c r="X49" s="77"/>
      <c r="Y49" s="77"/>
      <c r="Z49" s="81" t="s">
        <v>1</v>
      </c>
      <c r="AO49" s="77"/>
      <c r="AP49" s="77"/>
      <c r="AQ49" s="77"/>
      <c r="AR49" s="77"/>
      <c r="AS49" s="77"/>
      <c r="AT49" s="77"/>
      <c r="AU49" s="77"/>
    </row>
    <row r="50" spans="1:47" ht="15" x14ac:dyDescent="0.25">
      <c r="A50" s="36" t="s">
        <v>65</v>
      </c>
      <c r="B50" s="39"/>
      <c r="C50" s="78"/>
      <c r="D50" s="16"/>
      <c r="E50" s="16"/>
      <c r="F50" s="17">
        <f>SUM(F45:F48)</f>
        <v>311.18106866666665</v>
      </c>
      <c r="G50" s="51" t="s">
        <v>22</v>
      </c>
      <c r="H50" s="39"/>
      <c r="U50" s="77"/>
      <c r="V50" s="77"/>
      <c r="W50" s="77"/>
      <c r="X50" s="77"/>
      <c r="Y50" s="77"/>
      <c r="Z50" s="77"/>
      <c r="AO50" s="77"/>
      <c r="AP50" s="77"/>
      <c r="AQ50" s="77"/>
      <c r="AR50" s="77"/>
      <c r="AS50" s="77"/>
      <c r="AT50" s="77"/>
      <c r="AU50" s="77"/>
    </row>
    <row r="51" spans="1:47" ht="15" x14ac:dyDescent="0.25">
      <c r="A51" s="36"/>
      <c r="B51" s="86"/>
      <c r="C51" s="24"/>
      <c r="D51" s="24"/>
      <c r="E51" s="16"/>
      <c r="F51" s="6"/>
      <c r="G51" s="51"/>
      <c r="H51" s="39"/>
      <c r="U51" s="77"/>
      <c r="V51" s="77"/>
      <c r="W51" s="77"/>
      <c r="X51" s="77"/>
      <c r="Y51" s="77"/>
      <c r="Z51" s="77"/>
      <c r="AO51" s="77"/>
      <c r="AP51" s="77"/>
      <c r="AQ51" s="77"/>
      <c r="AR51" s="77"/>
      <c r="AS51" s="77"/>
      <c r="AT51" s="77"/>
      <c r="AU51" s="77"/>
    </row>
    <row r="52" spans="1:47" ht="14.25" customHeight="1" x14ac:dyDescent="0.25">
      <c r="A52" s="57" t="s">
        <v>66</v>
      </c>
      <c r="B52" s="58"/>
      <c r="C52" s="58"/>
      <c r="D52" s="18"/>
      <c r="E52" s="18"/>
      <c r="F52" s="19">
        <f>F42+F50</f>
        <v>1013.444427</v>
      </c>
      <c r="G52" s="51" t="s">
        <v>22</v>
      </c>
      <c r="H52" s="39"/>
      <c r="U52" s="77"/>
      <c r="V52" s="77"/>
      <c r="W52" s="77"/>
      <c r="X52" s="77"/>
      <c r="Y52" s="77"/>
      <c r="Z52" s="77"/>
      <c r="AO52" s="77"/>
      <c r="AP52" s="77"/>
      <c r="AQ52" s="77"/>
      <c r="AR52" s="77"/>
      <c r="AS52" s="77"/>
      <c r="AT52" s="77"/>
      <c r="AU52" s="77"/>
    </row>
    <row r="53" spans="1:47" ht="14.25" customHeight="1" x14ac:dyDescent="0.2">
      <c r="A53" s="24"/>
      <c r="B53" s="86"/>
      <c r="C53" s="59"/>
      <c r="D53" s="24"/>
      <c r="E53" s="78"/>
      <c r="F53" s="55"/>
      <c r="G53" s="79"/>
      <c r="H53" s="24"/>
      <c r="U53" s="77"/>
      <c r="V53" s="77"/>
      <c r="W53" s="77"/>
      <c r="X53" s="77"/>
      <c r="Y53" s="77"/>
      <c r="Z53" s="81" t="s">
        <v>1</v>
      </c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</row>
    <row r="54" spans="1:47" ht="14.25" customHeight="1" x14ac:dyDescent="0.25">
      <c r="A54" s="24"/>
      <c r="B54" s="36"/>
      <c r="C54" s="42"/>
      <c r="D54" s="42"/>
      <c r="E54" s="39"/>
      <c r="F54" s="39"/>
      <c r="G54" s="39"/>
      <c r="H54" s="24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</row>
    <row r="55" spans="1:47" ht="14.25" customHeight="1" x14ac:dyDescent="0.2">
      <c r="A55" s="24"/>
      <c r="B55" s="38" t="s">
        <v>67</v>
      </c>
      <c r="C55" s="39"/>
      <c r="D55" s="39"/>
      <c r="E55" s="39"/>
      <c r="F55" s="39"/>
      <c r="G55" s="25"/>
      <c r="H55" s="24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</row>
    <row r="56" spans="1:47" ht="14.25" customHeight="1" x14ac:dyDescent="0.2">
      <c r="A56" s="24"/>
      <c r="B56" s="38" t="s">
        <v>68</v>
      </c>
      <c r="C56" s="24"/>
      <c r="D56" s="78"/>
      <c r="E56" s="78"/>
      <c r="F56" s="78"/>
      <c r="G56" s="24"/>
      <c r="H56" s="24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</row>
    <row r="57" spans="1:47" ht="14.25" customHeight="1" x14ac:dyDescent="0.2">
      <c r="A57" s="24"/>
      <c r="B57" s="26"/>
      <c r="C57" s="27" t="s">
        <v>69</v>
      </c>
      <c r="D57" s="87"/>
      <c r="E57" s="28"/>
      <c r="F57" s="87"/>
      <c r="G57" s="29"/>
      <c r="H57" s="24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</row>
    <row r="58" spans="1:47" ht="14.25" customHeight="1" x14ac:dyDescent="0.2">
      <c r="A58" s="24"/>
      <c r="B58" s="30" t="s">
        <v>70</v>
      </c>
      <c r="C58" s="72">
        <v>0.77500000000000002</v>
      </c>
      <c r="D58" s="73">
        <v>0.8</v>
      </c>
      <c r="E58" s="73">
        <v>0.82499999999999996</v>
      </c>
      <c r="F58" s="73">
        <v>0.85</v>
      </c>
      <c r="G58" s="74">
        <v>0.875</v>
      </c>
      <c r="H58" s="24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</row>
    <row r="59" spans="1:47" ht="14.25" customHeight="1" x14ac:dyDescent="0.2">
      <c r="A59" s="24"/>
      <c r="B59" s="31">
        <v>1100</v>
      </c>
      <c r="C59" s="63">
        <f t="shared" ref="C59:G63" si="4">+(C$58*$B59)-(($F$42-$F$38-$F$39)+$F$40)-(($B59*$E$38)+(($B59/480)*$E$39))+((($B59*$F$4)/2000)*($E$40*-1))</f>
        <v>209.3908083333333</v>
      </c>
      <c r="D59" s="63">
        <f t="shared" si="4"/>
        <v>236.8908083333333</v>
      </c>
      <c r="E59" s="63">
        <f t="shared" si="4"/>
        <v>264.39080833333333</v>
      </c>
      <c r="F59" s="63">
        <f t="shared" si="4"/>
        <v>291.89080833333333</v>
      </c>
      <c r="G59" s="64">
        <f t="shared" si="4"/>
        <v>319.39080833333333</v>
      </c>
      <c r="H59" s="24"/>
      <c r="U59" s="77"/>
      <c r="V59" s="77"/>
      <c r="W59" s="77"/>
      <c r="X59" s="77"/>
      <c r="Y59" s="77"/>
      <c r="Z59" s="81" t="s">
        <v>1</v>
      </c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</row>
    <row r="60" spans="1:47" ht="15" customHeight="1" x14ac:dyDescent="0.2">
      <c r="A60" s="24"/>
      <c r="B60" s="32">
        <v>1200</v>
      </c>
      <c r="C60" s="65">
        <f t="shared" si="4"/>
        <v>257.31372499999992</v>
      </c>
      <c r="D60" s="66">
        <f t="shared" si="4"/>
        <v>287.31372499999992</v>
      </c>
      <c r="E60" s="66">
        <f t="shared" si="4"/>
        <v>317.31372499999992</v>
      </c>
      <c r="F60" s="66">
        <f t="shared" si="4"/>
        <v>347.31372499999992</v>
      </c>
      <c r="G60" s="67">
        <f t="shared" si="4"/>
        <v>377.31372499999992</v>
      </c>
      <c r="H60" s="24"/>
      <c r="M60" s="77"/>
      <c r="N60" s="80" t="s">
        <v>1</v>
      </c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81" t="s">
        <v>1</v>
      </c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</row>
    <row r="61" spans="1:47" ht="15" customHeight="1" x14ac:dyDescent="0.2">
      <c r="A61" s="24"/>
      <c r="B61" s="32">
        <v>1300</v>
      </c>
      <c r="C61" s="65">
        <f t="shared" si="4"/>
        <v>305.23664166666657</v>
      </c>
      <c r="D61" s="66">
        <f t="shared" si="4"/>
        <v>337.73664166666657</v>
      </c>
      <c r="E61" s="66">
        <f t="shared" si="4"/>
        <v>370.23664166666657</v>
      </c>
      <c r="F61" s="66">
        <f t="shared" si="4"/>
        <v>402.73664166666657</v>
      </c>
      <c r="G61" s="67">
        <f t="shared" si="4"/>
        <v>435.23664166666657</v>
      </c>
      <c r="H61" s="24"/>
      <c r="M61" s="77"/>
      <c r="N61" s="80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81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</row>
    <row r="62" spans="1:47" ht="15" customHeight="1" x14ac:dyDescent="0.2">
      <c r="A62" s="24"/>
      <c r="B62" s="32">
        <v>1400</v>
      </c>
      <c r="C62" s="65">
        <f t="shared" si="4"/>
        <v>353.15955833333328</v>
      </c>
      <c r="D62" s="66">
        <f t="shared" si="4"/>
        <v>388.15955833333328</v>
      </c>
      <c r="E62" s="66">
        <f t="shared" si="4"/>
        <v>423.15955833333328</v>
      </c>
      <c r="F62" s="66">
        <f t="shared" si="4"/>
        <v>458.15955833333328</v>
      </c>
      <c r="G62" s="67">
        <f t="shared" si="4"/>
        <v>493.15955833333328</v>
      </c>
      <c r="H62" s="24"/>
      <c r="M62" s="77"/>
      <c r="N62" s="80" t="s">
        <v>1</v>
      </c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81" t="s">
        <v>1</v>
      </c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</row>
    <row r="63" spans="1:47" ht="15" customHeight="1" x14ac:dyDescent="0.2">
      <c r="A63" s="24"/>
      <c r="B63" s="33">
        <v>1500</v>
      </c>
      <c r="C63" s="68">
        <f t="shared" si="4"/>
        <v>401.08247499999993</v>
      </c>
      <c r="D63" s="69">
        <f t="shared" si="4"/>
        <v>438.58247499999993</v>
      </c>
      <c r="E63" s="69">
        <f t="shared" si="4"/>
        <v>476.08247499999993</v>
      </c>
      <c r="F63" s="69">
        <f t="shared" si="4"/>
        <v>513.58247499999993</v>
      </c>
      <c r="G63" s="70">
        <f t="shared" si="4"/>
        <v>551.08247499999993</v>
      </c>
      <c r="H63" s="24"/>
      <c r="M63" s="77"/>
      <c r="N63" s="80" t="s">
        <v>1</v>
      </c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81" t="s">
        <v>1</v>
      </c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</row>
    <row r="64" spans="1:47" ht="13.35" customHeight="1" x14ac:dyDescent="0.2">
      <c r="A64" s="75" t="s">
        <v>71</v>
      </c>
      <c r="B64" s="35"/>
      <c r="C64" s="35"/>
      <c r="D64" s="86"/>
      <c r="E64" s="78"/>
      <c r="F64" s="78"/>
      <c r="G64" s="24"/>
      <c r="H64" s="24"/>
      <c r="M64" s="77"/>
      <c r="N64" s="80" t="s">
        <v>1</v>
      </c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81" t="s">
        <v>1</v>
      </c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</row>
    <row r="65" spans="1:47" ht="13.35" customHeight="1" x14ac:dyDescent="0.2">
      <c r="A65" s="34" t="s">
        <v>72</v>
      </c>
      <c r="B65" s="35"/>
      <c r="C65" s="35"/>
      <c r="D65" s="86"/>
      <c r="E65" s="78"/>
      <c r="F65" s="78"/>
      <c r="G65" s="24"/>
      <c r="H65" s="24"/>
      <c r="M65" s="77"/>
      <c r="N65" s="80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81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</row>
    <row r="66" spans="1:47" x14ac:dyDescent="0.2">
      <c r="A66" s="60"/>
      <c r="B66" s="35"/>
      <c r="C66" s="35"/>
      <c r="D66" s="35"/>
      <c r="E66" s="24"/>
      <c r="F66" s="24"/>
      <c r="G66" s="24"/>
      <c r="H66" s="24"/>
      <c r="AR66" s="77"/>
      <c r="AS66" s="77"/>
      <c r="AT66" s="77"/>
      <c r="AU66" s="77"/>
    </row>
    <row r="67" spans="1:47" x14ac:dyDescent="0.2">
      <c r="A67" s="60"/>
      <c r="B67" s="35"/>
      <c r="C67" s="35"/>
      <c r="D67" s="89" t="s">
        <v>99</v>
      </c>
      <c r="E67" s="89"/>
      <c r="F67" s="89"/>
      <c r="G67" s="89"/>
      <c r="H67" s="24"/>
    </row>
    <row r="68" spans="1:47" x14ac:dyDescent="0.2">
      <c r="A68" s="60"/>
      <c r="B68" s="35"/>
      <c r="C68" s="35"/>
      <c r="D68" s="89"/>
      <c r="E68" s="89"/>
      <c r="F68" s="89"/>
      <c r="G68" s="89"/>
      <c r="H68" s="24"/>
    </row>
    <row r="69" spans="1:47" x14ac:dyDescent="0.2">
      <c r="A69" s="61"/>
      <c r="B69" s="35"/>
      <c r="C69" s="35"/>
      <c r="D69" s="89"/>
      <c r="E69" s="89"/>
      <c r="F69" s="89"/>
      <c r="G69" s="89"/>
      <c r="H69" s="24"/>
    </row>
    <row r="70" spans="1:47" x14ac:dyDescent="0.2">
      <c r="A70" s="23"/>
      <c r="B70" s="21"/>
      <c r="C70" s="21"/>
      <c r="D70" s="89"/>
      <c r="E70" s="89"/>
      <c r="F70" s="89"/>
      <c r="G70" s="89"/>
    </row>
    <row r="71" spans="1:47" x14ac:dyDescent="0.2">
      <c r="A71" s="23"/>
      <c r="B71" s="21"/>
      <c r="C71" s="21"/>
      <c r="D71" s="21"/>
    </row>
    <row r="73" spans="1:47" ht="13.35" customHeight="1" x14ac:dyDescent="0.2"/>
    <row r="78" spans="1:47" ht="14.25" x14ac:dyDescent="0.2">
      <c r="A78" s="2"/>
    </row>
    <row r="79" spans="1:47" ht="14.25" x14ac:dyDescent="0.2">
      <c r="A79" s="2"/>
    </row>
    <row r="80" spans="1:47" x14ac:dyDescent="0.2">
      <c r="AR80" s="77"/>
      <c r="AS80" s="77"/>
      <c r="AT80" s="77"/>
      <c r="AU80" s="77"/>
    </row>
    <row r="81" spans="1:47" x14ac:dyDescent="0.2">
      <c r="AR81" s="77"/>
      <c r="AS81" s="77"/>
      <c r="AT81" s="77"/>
      <c r="AU81" s="77"/>
    </row>
    <row r="82" spans="1:47" x14ac:dyDescent="0.2">
      <c r="AR82" s="77"/>
      <c r="AS82" s="77"/>
      <c r="AT82" s="77"/>
      <c r="AU82" s="77"/>
    </row>
    <row r="83" spans="1:47" x14ac:dyDescent="0.2"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  <c r="AS83" s="77"/>
      <c r="AT83" s="77"/>
      <c r="AU83" s="77"/>
    </row>
    <row r="84" spans="1:47" x14ac:dyDescent="0.2"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</row>
    <row r="85" spans="1:47" x14ac:dyDescent="0.2">
      <c r="A85" s="77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</row>
    <row r="86" spans="1:47" x14ac:dyDescent="0.2">
      <c r="A86" s="22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</row>
    <row r="87" spans="1:47" x14ac:dyDescent="0.2">
      <c r="A87" s="22"/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7"/>
      <c r="AR87" s="77"/>
      <c r="AS87" s="77"/>
      <c r="AT87" s="77"/>
      <c r="AU87" s="77"/>
    </row>
    <row r="88" spans="1:47" x14ac:dyDescent="0.2">
      <c r="A88" s="22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77"/>
      <c r="AS88" s="77"/>
      <c r="AT88" s="77"/>
      <c r="AU88" s="77"/>
    </row>
    <row r="89" spans="1:47" x14ac:dyDescent="0.2">
      <c r="A89" s="77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77"/>
      <c r="AS89" s="77"/>
      <c r="AT89" s="77"/>
      <c r="AU89" s="77"/>
    </row>
    <row r="90" spans="1:47" x14ac:dyDescent="0.2">
      <c r="A90" s="77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/>
      <c r="AR90" s="77"/>
      <c r="AS90" s="77"/>
      <c r="AT90" s="77"/>
      <c r="AU90" s="77"/>
    </row>
    <row r="91" spans="1:47" x14ac:dyDescent="0.2">
      <c r="A91" s="77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77"/>
      <c r="AR91" s="77"/>
      <c r="AS91" s="77"/>
      <c r="AT91" s="77"/>
      <c r="AU91" s="77"/>
    </row>
    <row r="92" spans="1:47" x14ac:dyDescent="0.2">
      <c r="A92" s="77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  <c r="AS92" s="77"/>
      <c r="AT92" s="77"/>
      <c r="AU92" s="77"/>
    </row>
    <row r="93" spans="1:47" x14ac:dyDescent="0.2">
      <c r="A93" s="77"/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  <c r="AS93" s="77"/>
      <c r="AT93" s="77"/>
      <c r="AU93" s="77"/>
    </row>
    <row r="94" spans="1:47" x14ac:dyDescent="0.2">
      <c r="A94" s="77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</row>
    <row r="95" spans="1:47" x14ac:dyDescent="0.2">
      <c r="A95" s="77"/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77"/>
      <c r="AR95" s="77"/>
      <c r="AS95" s="77"/>
      <c r="AT95" s="77"/>
      <c r="AU95" s="77"/>
    </row>
    <row r="96" spans="1:47" x14ac:dyDescent="0.2">
      <c r="A96" s="77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</row>
    <row r="97" spans="1:47" x14ac:dyDescent="0.2">
      <c r="A97" s="77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7"/>
      <c r="AR97" s="77"/>
      <c r="AS97" s="77"/>
      <c r="AT97" s="77"/>
      <c r="AU97" s="77"/>
    </row>
    <row r="98" spans="1:47" x14ac:dyDescent="0.2">
      <c r="A98" s="77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77"/>
      <c r="AR98" s="77"/>
      <c r="AS98" s="77"/>
      <c r="AT98" s="77"/>
      <c r="AU98" s="77"/>
    </row>
    <row r="99" spans="1:47" x14ac:dyDescent="0.2">
      <c r="A99" s="77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7"/>
      <c r="AQ99" s="77"/>
      <c r="AR99" s="77"/>
      <c r="AS99" s="77"/>
      <c r="AT99" s="77"/>
      <c r="AU99" s="77"/>
    </row>
    <row r="100" spans="1:47" x14ac:dyDescent="0.2">
      <c r="A100" s="77"/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Q100" s="77"/>
      <c r="AR100" s="77"/>
      <c r="AS100" s="77"/>
      <c r="AT100" s="77"/>
      <c r="AU100" s="77"/>
    </row>
    <row r="101" spans="1:47" x14ac:dyDescent="0.2">
      <c r="A101" s="77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7"/>
      <c r="AS101" s="77"/>
      <c r="AT101" s="77"/>
      <c r="AU101" s="77"/>
    </row>
    <row r="102" spans="1:47" x14ac:dyDescent="0.2">
      <c r="A102" s="77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  <c r="AQ102" s="77"/>
      <c r="AR102" s="77"/>
      <c r="AS102" s="77"/>
      <c r="AT102" s="77"/>
      <c r="AU102" s="77"/>
    </row>
    <row r="103" spans="1:47" x14ac:dyDescent="0.2">
      <c r="A103" s="77"/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  <c r="AM103" s="77"/>
      <c r="AN103" s="77"/>
      <c r="AO103" s="77"/>
      <c r="AP103" s="77"/>
      <c r="AQ103" s="77"/>
      <c r="AR103" s="77"/>
      <c r="AS103" s="77"/>
      <c r="AT103" s="77"/>
      <c r="AU103" s="77"/>
    </row>
    <row r="104" spans="1:47" x14ac:dyDescent="0.2">
      <c r="A104" s="77"/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  <c r="AR104" s="77"/>
      <c r="AS104" s="77"/>
      <c r="AT104" s="77"/>
      <c r="AU104" s="77"/>
    </row>
    <row r="105" spans="1:47" x14ac:dyDescent="0.2">
      <c r="A105" s="77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  <c r="AP105" s="77"/>
      <c r="AQ105" s="77"/>
      <c r="AR105" s="77"/>
      <c r="AS105" s="77"/>
      <c r="AT105" s="77"/>
      <c r="AU105" s="77"/>
    </row>
    <row r="106" spans="1:47" x14ac:dyDescent="0.2">
      <c r="A106" s="77"/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  <c r="AL106" s="77"/>
      <c r="AM106" s="77"/>
      <c r="AN106" s="77"/>
      <c r="AO106" s="77"/>
      <c r="AP106" s="77"/>
      <c r="AQ106" s="77"/>
      <c r="AR106" s="77"/>
      <c r="AS106" s="77"/>
      <c r="AT106" s="77"/>
      <c r="AU106" s="77"/>
    </row>
    <row r="107" spans="1:47" x14ac:dyDescent="0.2">
      <c r="A107" s="77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  <c r="AM107" s="77"/>
      <c r="AN107" s="77"/>
      <c r="AO107" s="77"/>
      <c r="AP107" s="77"/>
      <c r="AQ107" s="77"/>
      <c r="AR107" s="77"/>
      <c r="AS107" s="77"/>
      <c r="AT107" s="77"/>
      <c r="AU107" s="77"/>
    </row>
    <row r="108" spans="1:47" x14ac:dyDescent="0.2">
      <c r="A108" s="77"/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  <c r="AL108" s="77"/>
      <c r="AM108" s="77"/>
      <c r="AN108" s="77"/>
      <c r="AO108" s="77"/>
      <c r="AP108" s="77"/>
      <c r="AQ108" s="77"/>
      <c r="AR108" s="77"/>
      <c r="AS108" s="77"/>
      <c r="AT108" s="77"/>
      <c r="AU108" s="77"/>
    </row>
    <row r="109" spans="1:47" x14ac:dyDescent="0.2">
      <c r="A109" s="77"/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  <c r="AN109" s="77"/>
      <c r="AO109" s="77"/>
      <c r="AP109" s="77"/>
      <c r="AQ109" s="77"/>
      <c r="AR109" s="77"/>
      <c r="AS109" s="77"/>
      <c r="AT109" s="77"/>
      <c r="AU109" s="77"/>
    </row>
    <row r="110" spans="1:47" x14ac:dyDescent="0.2">
      <c r="A110" s="77"/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</row>
    <row r="111" spans="1:47" x14ac:dyDescent="0.2">
      <c r="A111" s="77"/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</row>
    <row r="112" spans="1:47" x14ac:dyDescent="0.2">
      <c r="A112" s="77"/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  <c r="AH112" s="77"/>
      <c r="AI112" s="77"/>
      <c r="AJ112" s="77"/>
      <c r="AK112" s="77"/>
      <c r="AL112" s="77"/>
      <c r="AM112" s="77"/>
      <c r="AN112" s="77"/>
      <c r="AO112" s="77"/>
      <c r="AP112" s="77"/>
      <c r="AQ112" s="77"/>
      <c r="AR112" s="77"/>
      <c r="AS112" s="77"/>
      <c r="AT112" s="77"/>
      <c r="AU112" s="77"/>
    </row>
    <row r="113" spans="1:47" x14ac:dyDescent="0.2">
      <c r="A113" s="77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77"/>
      <c r="AL113" s="77"/>
      <c r="AM113" s="77"/>
      <c r="AN113" s="77"/>
      <c r="AO113" s="77"/>
      <c r="AP113" s="77"/>
      <c r="AQ113" s="77"/>
      <c r="AR113" s="77"/>
      <c r="AS113" s="77"/>
      <c r="AT113" s="77"/>
      <c r="AU113" s="77"/>
    </row>
    <row r="114" spans="1:47" x14ac:dyDescent="0.2">
      <c r="A114" s="77"/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77"/>
      <c r="AK114" s="77"/>
      <c r="AL114" s="77"/>
      <c r="AM114" s="77"/>
      <c r="AN114" s="77"/>
      <c r="AO114" s="77"/>
      <c r="AP114" s="77"/>
      <c r="AQ114" s="77"/>
      <c r="AR114" s="77"/>
      <c r="AS114" s="77"/>
      <c r="AT114" s="77"/>
      <c r="AU114" s="77"/>
    </row>
    <row r="115" spans="1:47" x14ac:dyDescent="0.2">
      <c r="A115" s="77"/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77"/>
      <c r="AK115" s="77"/>
      <c r="AL115" s="77"/>
      <c r="AM115" s="77"/>
      <c r="AN115" s="77"/>
      <c r="AO115" s="77"/>
      <c r="AP115" s="77"/>
      <c r="AQ115" s="77"/>
      <c r="AR115" s="77"/>
      <c r="AS115" s="77"/>
      <c r="AT115" s="77"/>
      <c r="AU115" s="77"/>
    </row>
    <row r="116" spans="1:47" x14ac:dyDescent="0.2">
      <c r="A116" s="77"/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  <c r="AI116" s="77"/>
      <c r="AJ116" s="77"/>
      <c r="AK116" s="77"/>
      <c r="AL116" s="77"/>
      <c r="AM116" s="77"/>
      <c r="AN116" s="77"/>
      <c r="AO116" s="77"/>
      <c r="AP116" s="77"/>
      <c r="AQ116" s="77"/>
      <c r="AR116" s="77"/>
      <c r="AS116" s="77"/>
      <c r="AT116" s="77"/>
      <c r="AU116" s="77"/>
    </row>
    <row r="117" spans="1:47" x14ac:dyDescent="0.2">
      <c r="A117" s="77"/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  <c r="AH117" s="77"/>
      <c r="AI117" s="77"/>
      <c r="AJ117" s="77"/>
      <c r="AK117" s="77"/>
      <c r="AL117" s="77"/>
      <c r="AM117" s="77"/>
      <c r="AN117" s="77"/>
      <c r="AO117" s="77"/>
      <c r="AP117" s="77"/>
      <c r="AQ117" s="77"/>
      <c r="AR117" s="77"/>
      <c r="AS117" s="77"/>
      <c r="AT117" s="77"/>
      <c r="AU117" s="77"/>
    </row>
    <row r="118" spans="1:47" x14ac:dyDescent="0.2">
      <c r="A118" s="77"/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  <c r="AN118" s="77"/>
      <c r="AO118" s="77"/>
      <c r="AP118" s="77"/>
      <c r="AQ118" s="77"/>
      <c r="AR118" s="77"/>
      <c r="AS118" s="77"/>
      <c r="AT118" s="77"/>
      <c r="AU118" s="77"/>
    </row>
    <row r="119" spans="1:47" x14ac:dyDescent="0.2">
      <c r="A119" s="77"/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77"/>
      <c r="AK119" s="77"/>
      <c r="AL119" s="77"/>
      <c r="AM119" s="77"/>
      <c r="AN119" s="77"/>
      <c r="AO119" s="77"/>
      <c r="AP119" s="77"/>
      <c r="AQ119" s="77"/>
      <c r="AR119" s="77"/>
      <c r="AS119" s="77"/>
      <c r="AT119" s="77"/>
      <c r="AU119" s="77"/>
    </row>
    <row r="120" spans="1:47" x14ac:dyDescent="0.2">
      <c r="A120" s="77"/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7"/>
      <c r="AM120" s="77"/>
      <c r="AN120" s="77"/>
      <c r="AO120" s="77"/>
      <c r="AP120" s="77"/>
      <c r="AQ120" s="77"/>
      <c r="AR120" s="77"/>
      <c r="AS120" s="77"/>
      <c r="AT120" s="77"/>
      <c r="AU120" s="77"/>
    </row>
    <row r="121" spans="1:47" x14ac:dyDescent="0.2">
      <c r="A121" s="77"/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  <c r="AM121" s="77"/>
      <c r="AN121" s="77"/>
      <c r="AO121" s="77"/>
      <c r="AP121" s="77"/>
      <c r="AQ121" s="77"/>
      <c r="AR121" s="77"/>
      <c r="AS121" s="77"/>
      <c r="AT121" s="77"/>
      <c r="AU121" s="77"/>
    </row>
    <row r="122" spans="1:47" x14ac:dyDescent="0.2">
      <c r="A122" s="77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77"/>
      <c r="AE122" s="77"/>
      <c r="AF122" s="77"/>
      <c r="AG122" s="77"/>
      <c r="AH122" s="77"/>
      <c r="AI122" s="77"/>
      <c r="AJ122" s="77"/>
      <c r="AK122" s="77"/>
      <c r="AL122" s="77"/>
      <c r="AM122" s="77"/>
      <c r="AN122" s="77"/>
      <c r="AO122" s="77"/>
      <c r="AP122" s="77"/>
      <c r="AQ122" s="77"/>
      <c r="AR122" s="77"/>
      <c r="AS122" s="77"/>
      <c r="AT122" s="77"/>
      <c r="AU122" s="77"/>
    </row>
    <row r="123" spans="1:47" x14ac:dyDescent="0.2">
      <c r="A123" s="77"/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  <c r="AD123" s="77"/>
      <c r="AE123" s="77"/>
      <c r="AF123" s="77"/>
      <c r="AG123" s="77"/>
      <c r="AH123" s="77"/>
      <c r="AI123" s="77"/>
      <c r="AJ123" s="77"/>
      <c r="AK123" s="77"/>
      <c r="AL123" s="77"/>
      <c r="AM123" s="77"/>
      <c r="AN123" s="77"/>
      <c r="AO123" s="77"/>
      <c r="AP123" s="77"/>
      <c r="AQ123" s="77"/>
      <c r="AR123" s="77"/>
      <c r="AS123" s="77"/>
      <c r="AT123" s="77"/>
      <c r="AU123" s="77"/>
    </row>
    <row r="124" spans="1:47" x14ac:dyDescent="0.2">
      <c r="A124" s="77"/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  <c r="AD124" s="77"/>
      <c r="AE124" s="77"/>
      <c r="AF124" s="77"/>
      <c r="AG124" s="77"/>
      <c r="AH124" s="77"/>
      <c r="AI124" s="77"/>
      <c r="AJ124" s="77"/>
      <c r="AK124" s="77"/>
      <c r="AL124" s="77"/>
      <c r="AM124" s="77"/>
      <c r="AN124" s="77"/>
      <c r="AO124" s="77"/>
      <c r="AP124" s="77"/>
      <c r="AQ124" s="77"/>
      <c r="AR124" s="77"/>
      <c r="AS124" s="77"/>
      <c r="AT124" s="77"/>
      <c r="AU124" s="77"/>
    </row>
    <row r="125" spans="1:47" x14ac:dyDescent="0.2">
      <c r="A125" s="77"/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77"/>
      <c r="AJ125" s="77"/>
      <c r="AK125" s="77"/>
      <c r="AL125" s="77"/>
      <c r="AM125" s="77"/>
      <c r="AN125" s="77"/>
      <c r="AO125" s="77"/>
      <c r="AP125" s="77"/>
      <c r="AQ125" s="77"/>
      <c r="AR125" s="77"/>
      <c r="AS125" s="77"/>
      <c r="AT125" s="77"/>
      <c r="AU125" s="77"/>
    </row>
    <row r="126" spans="1:47" x14ac:dyDescent="0.2">
      <c r="A126" s="77"/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77"/>
      <c r="AI126" s="77"/>
      <c r="AJ126" s="77"/>
      <c r="AK126" s="77"/>
      <c r="AL126" s="77"/>
      <c r="AM126" s="77"/>
      <c r="AN126" s="77"/>
      <c r="AO126" s="77"/>
      <c r="AP126" s="77"/>
      <c r="AQ126" s="77"/>
      <c r="AR126" s="77"/>
      <c r="AS126" s="77"/>
      <c r="AT126" s="77"/>
      <c r="AU126" s="77"/>
    </row>
    <row r="127" spans="1:47" x14ac:dyDescent="0.2">
      <c r="A127" s="77"/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  <c r="AD127" s="77"/>
      <c r="AE127" s="77"/>
      <c r="AF127" s="77"/>
      <c r="AG127" s="77"/>
      <c r="AH127" s="77"/>
      <c r="AI127" s="77"/>
      <c r="AJ127" s="77"/>
      <c r="AK127" s="77"/>
      <c r="AL127" s="77"/>
      <c r="AM127" s="77"/>
      <c r="AN127" s="77"/>
      <c r="AO127" s="77"/>
      <c r="AP127" s="77"/>
      <c r="AQ127" s="77"/>
      <c r="AR127" s="77"/>
      <c r="AS127" s="77"/>
      <c r="AT127" s="77"/>
      <c r="AU127" s="77"/>
    </row>
    <row r="128" spans="1:47" x14ac:dyDescent="0.2">
      <c r="A128" s="77"/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77"/>
      <c r="AI128" s="77"/>
      <c r="AJ128" s="77"/>
      <c r="AK128" s="77"/>
      <c r="AL128" s="77"/>
      <c r="AM128" s="77"/>
      <c r="AN128" s="77"/>
      <c r="AO128" s="77"/>
      <c r="AP128" s="77"/>
      <c r="AQ128" s="77"/>
      <c r="AR128" s="77"/>
      <c r="AS128" s="77"/>
      <c r="AT128" s="77"/>
      <c r="AU128" s="77"/>
    </row>
    <row r="129" spans="1:47" x14ac:dyDescent="0.2">
      <c r="A129" s="77"/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F129" s="77"/>
      <c r="AG129" s="77"/>
      <c r="AH129" s="77"/>
      <c r="AI129" s="77"/>
      <c r="AJ129" s="77"/>
      <c r="AK129" s="77"/>
      <c r="AL129" s="77"/>
      <c r="AM129" s="77"/>
      <c r="AN129" s="77"/>
      <c r="AO129" s="77"/>
      <c r="AP129" s="77"/>
      <c r="AQ129" s="77"/>
      <c r="AR129" s="77"/>
      <c r="AS129" s="77"/>
      <c r="AT129" s="77"/>
      <c r="AU129" s="77"/>
    </row>
    <row r="130" spans="1:47" x14ac:dyDescent="0.2">
      <c r="A130" s="77"/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  <c r="AG130" s="77"/>
      <c r="AH130" s="77"/>
      <c r="AI130" s="77"/>
      <c r="AJ130" s="77"/>
      <c r="AK130" s="77"/>
      <c r="AL130" s="77"/>
      <c r="AM130" s="77"/>
      <c r="AN130" s="77"/>
      <c r="AO130" s="77"/>
      <c r="AP130" s="77"/>
      <c r="AQ130" s="77"/>
      <c r="AR130" s="77"/>
      <c r="AS130" s="77"/>
      <c r="AT130" s="77"/>
      <c r="AU130" s="77"/>
    </row>
    <row r="131" spans="1:47" x14ac:dyDescent="0.2">
      <c r="A131" s="77"/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77"/>
      <c r="AI131" s="77"/>
      <c r="AJ131" s="77"/>
      <c r="AK131" s="77"/>
      <c r="AL131" s="77"/>
      <c r="AM131" s="77"/>
      <c r="AN131" s="77"/>
      <c r="AO131" s="77"/>
      <c r="AP131" s="77"/>
      <c r="AQ131" s="77"/>
      <c r="AR131" s="77"/>
      <c r="AS131" s="77"/>
      <c r="AT131" s="77"/>
      <c r="AU131" s="77"/>
    </row>
    <row r="132" spans="1:47" x14ac:dyDescent="0.2">
      <c r="A132" s="77"/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77"/>
      <c r="AI132" s="77"/>
      <c r="AJ132" s="77"/>
      <c r="AK132" s="77"/>
      <c r="AL132" s="77"/>
      <c r="AM132" s="77"/>
      <c r="AN132" s="77"/>
      <c r="AO132" s="77"/>
      <c r="AP132" s="77"/>
      <c r="AQ132" s="77"/>
      <c r="AR132" s="77"/>
      <c r="AS132" s="77"/>
      <c r="AT132" s="77"/>
      <c r="AU132" s="77"/>
    </row>
    <row r="133" spans="1:47" x14ac:dyDescent="0.2">
      <c r="A133" s="77"/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  <c r="AH133" s="77"/>
      <c r="AI133" s="77"/>
      <c r="AJ133" s="77"/>
      <c r="AK133" s="77"/>
      <c r="AL133" s="77"/>
      <c r="AM133" s="77"/>
      <c r="AN133" s="77"/>
      <c r="AO133" s="77"/>
      <c r="AP133" s="77"/>
      <c r="AQ133" s="77"/>
      <c r="AR133" s="77"/>
      <c r="AS133" s="77"/>
      <c r="AT133" s="77"/>
      <c r="AU133" s="77"/>
    </row>
    <row r="134" spans="1:47" x14ac:dyDescent="0.2">
      <c r="A134" s="77"/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  <c r="AE134" s="77"/>
      <c r="AF134" s="77"/>
      <c r="AG134" s="77"/>
      <c r="AH134" s="77"/>
      <c r="AI134" s="77"/>
      <c r="AJ134" s="77"/>
      <c r="AK134" s="77"/>
      <c r="AL134" s="77"/>
      <c r="AM134" s="77"/>
      <c r="AN134" s="77"/>
      <c r="AO134" s="77"/>
      <c r="AP134" s="77"/>
      <c r="AQ134" s="77"/>
      <c r="AR134" s="77"/>
      <c r="AS134" s="77"/>
      <c r="AT134" s="77"/>
      <c r="AU134" s="77"/>
    </row>
    <row r="135" spans="1:47" x14ac:dyDescent="0.2">
      <c r="A135" s="77"/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  <c r="AC135" s="77"/>
      <c r="AD135" s="77"/>
      <c r="AE135" s="77"/>
      <c r="AF135" s="77"/>
      <c r="AG135" s="77"/>
      <c r="AH135" s="77"/>
      <c r="AI135" s="77"/>
      <c r="AJ135" s="77"/>
      <c r="AK135" s="77"/>
      <c r="AL135" s="77"/>
      <c r="AM135" s="77"/>
      <c r="AN135" s="77"/>
      <c r="AO135" s="77"/>
      <c r="AP135" s="77"/>
      <c r="AQ135" s="77"/>
      <c r="AR135" s="77"/>
      <c r="AS135" s="77"/>
      <c r="AT135" s="77"/>
      <c r="AU135" s="77"/>
    </row>
    <row r="136" spans="1:47" x14ac:dyDescent="0.2">
      <c r="A136" s="77"/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  <c r="AC136" s="77"/>
      <c r="AD136" s="77"/>
      <c r="AE136" s="77"/>
      <c r="AF136" s="77"/>
      <c r="AG136" s="77"/>
      <c r="AH136" s="77"/>
      <c r="AI136" s="77"/>
      <c r="AJ136" s="77"/>
      <c r="AK136" s="77"/>
      <c r="AL136" s="77"/>
      <c r="AM136" s="77"/>
      <c r="AN136" s="77"/>
      <c r="AO136" s="77"/>
      <c r="AP136" s="77"/>
      <c r="AQ136" s="77"/>
      <c r="AR136" s="77"/>
      <c r="AS136" s="77"/>
      <c r="AT136" s="77"/>
      <c r="AU136" s="77"/>
    </row>
    <row r="137" spans="1:47" x14ac:dyDescent="0.2">
      <c r="A137" s="77"/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  <c r="AD137" s="77"/>
      <c r="AE137" s="77"/>
      <c r="AF137" s="77"/>
      <c r="AG137" s="77"/>
      <c r="AH137" s="77"/>
      <c r="AI137" s="77"/>
      <c r="AJ137" s="77"/>
      <c r="AK137" s="77"/>
      <c r="AL137" s="77"/>
      <c r="AM137" s="77"/>
      <c r="AN137" s="77"/>
      <c r="AO137" s="77"/>
      <c r="AP137" s="77"/>
      <c r="AQ137" s="77"/>
      <c r="AR137" s="77"/>
      <c r="AS137" s="77"/>
      <c r="AT137" s="77"/>
      <c r="AU137" s="77"/>
    </row>
    <row r="138" spans="1:47" x14ac:dyDescent="0.2">
      <c r="A138" s="77"/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  <c r="AD138" s="77"/>
      <c r="AE138" s="77"/>
      <c r="AF138" s="77"/>
      <c r="AG138" s="77"/>
      <c r="AH138" s="77"/>
      <c r="AI138" s="77"/>
      <c r="AJ138" s="77"/>
      <c r="AK138" s="77"/>
      <c r="AL138" s="77"/>
      <c r="AM138" s="77"/>
      <c r="AN138" s="77"/>
      <c r="AO138" s="77"/>
      <c r="AP138" s="77"/>
      <c r="AQ138" s="77"/>
      <c r="AR138" s="77"/>
      <c r="AS138" s="77"/>
      <c r="AT138" s="77"/>
      <c r="AU138" s="77"/>
    </row>
    <row r="139" spans="1:47" x14ac:dyDescent="0.2">
      <c r="A139" s="77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  <c r="AC139" s="77"/>
      <c r="AD139" s="77"/>
      <c r="AE139" s="77"/>
      <c r="AF139" s="77"/>
      <c r="AG139" s="77"/>
      <c r="AH139" s="77"/>
      <c r="AI139" s="77"/>
      <c r="AJ139" s="77"/>
      <c r="AK139" s="77"/>
      <c r="AL139" s="77"/>
      <c r="AM139" s="77"/>
      <c r="AN139" s="77"/>
      <c r="AO139" s="77"/>
      <c r="AP139" s="77"/>
      <c r="AQ139" s="77"/>
      <c r="AR139" s="77"/>
      <c r="AS139" s="77"/>
      <c r="AT139" s="77"/>
      <c r="AU139" s="77"/>
    </row>
    <row r="140" spans="1:47" x14ac:dyDescent="0.2">
      <c r="A140" s="77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  <c r="AA140" s="77"/>
      <c r="AB140" s="77"/>
      <c r="AC140" s="77"/>
      <c r="AD140" s="77"/>
      <c r="AE140" s="77"/>
      <c r="AF140" s="77"/>
      <c r="AG140" s="77"/>
      <c r="AH140" s="77"/>
      <c r="AI140" s="77"/>
      <c r="AJ140" s="77"/>
      <c r="AK140" s="77"/>
      <c r="AL140" s="77"/>
      <c r="AM140" s="77"/>
      <c r="AN140" s="77"/>
      <c r="AO140" s="77"/>
      <c r="AP140" s="77"/>
      <c r="AQ140" s="77"/>
      <c r="AR140" s="77"/>
      <c r="AS140" s="77"/>
      <c r="AT140" s="77"/>
      <c r="AU140" s="77"/>
    </row>
    <row r="141" spans="1:47" x14ac:dyDescent="0.2">
      <c r="A141" s="77"/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  <c r="AC141" s="77"/>
      <c r="AD141" s="77"/>
      <c r="AE141" s="77"/>
      <c r="AF141" s="77"/>
      <c r="AG141" s="77"/>
      <c r="AH141" s="77"/>
      <c r="AI141" s="77"/>
      <c r="AJ141" s="77"/>
      <c r="AK141" s="77"/>
      <c r="AL141" s="77"/>
      <c r="AM141" s="77"/>
      <c r="AN141" s="77"/>
      <c r="AO141" s="77"/>
      <c r="AP141" s="77"/>
      <c r="AQ141" s="77"/>
      <c r="AR141" s="77"/>
      <c r="AS141" s="77"/>
      <c r="AT141" s="77"/>
      <c r="AU141" s="77"/>
    </row>
    <row r="142" spans="1:47" x14ac:dyDescent="0.2">
      <c r="A142" s="77"/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77"/>
      <c r="AB142" s="77"/>
      <c r="AC142" s="77"/>
      <c r="AD142" s="77"/>
      <c r="AE142" s="77"/>
      <c r="AF142" s="77"/>
      <c r="AG142" s="77"/>
      <c r="AH142" s="77"/>
      <c r="AI142" s="77"/>
      <c r="AJ142" s="77"/>
      <c r="AK142" s="77"/>
      <c r="AL142" s="77"/>
      <c r="AM142" s="77"/>
      <c r="AN142" s="77"/>
      <c r="AO142" s="77"/>
      <c r="AP142" s="77"/>
      <c r="AQ142" s="77"/>
      <c r="AR142" s="77"/>
      <c r="AS142" s="77"/>
      <c r="AT142" s="77"/>
      <c r="AU142" s="77"/>
    </row>
    <row r="143" spans="1:47" x14ac:dyDescent="0.2">
      <c r="A143" s="77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  <c r="AC143" s="77"/>
      <c r="AD143" s="77"/>
      <c r="AE143" s="77"/>
      <c r="AF143" s="77"/>
      <c r="AG143" s="77"/>
      <c r="AH143" s="77"/>
      <c r="AI143" s="77"/>
      <c r="AJ143" s="77"/>
      <c r="AK143" s="77"/>
      <c r="AL143" s="77"/>
      <c r="AM143" s="77"/>
      <c r="AN143" s="77"/>
      <c r="AO143" s="77"/>
      <c r="AP143" s="77"/>
      <c r="AQ143" s="77"/>
      <c r="AR143" s="77"/>
      <c r="AS143" s="77"/>
      <c r="AT143" s="77"/>
      <c r="AU143" s="77"/>
    </row>
    <row r="144" spans="1:47" x14ac:dyDescent="0.2">
      <c r="A144" s="77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  <c r="AB144" s="77"/>
      <c r="AC144" s="77"/>
      <c r="AD144" s="77"/>
      <c r="AE144" s="77"/>
      <c r="AF144" s="77"/>
      <c r="AG144" s="77"/>
      <c r="AH144" s="77"/>
      <c r="AI144" s="77"/>
      <c r="AJ144" s="77"/>
      <c r="AK144" s="77"/>
      <c r="AL144" s="77"/>
      <c r="AM144" s="77"/>
      <c r="AN144" s="77"/>
      <c r="AO144" s="77"/>
      <c r="AP144" s="77"/>
      <c r="AQ144" s="77"/>
      <c r="AR144" s="77"/>
      <c r="AS144" s="77"/>
      <c r="AT144" s="77"/>
      <c r="AU144" s="77"/>
    </row>
    <row r="145" spans="1:47" x14ac:dyDescent="0.2">
      <c r="A145" s="77"/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  <c r="AC145" s="77"/>
      <c r="AD145" s="77"/>
      <c r="AE145" s="77"/>
      <c r="AF145" s="77"/>
      <c r="AG145" s="77"/>
      <c r="AH145" s="77"/>
      <c r="AI145" s="77"/>
      <c r="AJ145" s="77"/>
      <c r="AK145" s="77"/>
      <c r="AL145" s="77"/>
      <c r="AM145" s="77"/>
      <c r="AN145" s="77"/>
      <c r="AO145" s="77"/>
      <c r="AP145" s="77"/>
      <c r="AQ145" s="77"/>
      <c r="AR145" s="77"/>
      <c r="AS145" s="77"/>
      <c r="AT145" s="77"/>
      <c r="AU145" s="77"/>
    </row>
    <row r="146" spans="1:47" x14ac:dyDescent="0.2">
      <c r="A146" s="77"/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  <c r="AC146" s="77"/>
      <c r="AD146" s="77"/>
      <c r="AE146" s="77"/>
      <c r="AF146" s="77"/>
      <c r="AG146" s="77"/>
      <c r="AH146" s="77"/>
      <c r="AI146" s="77"/>
      <c r="AJ146" s="77"/>
      <c r="AK146" s="77"/>
      <c r="AL146" s="77"/>
      <c r="AM146" s="77"/>
      <c r="AN146" s="77"/>
      <c r="AO146" s="77"/>
      <c r="AP146" s="77"/>
      <c r="AQ146" s="77"/>
      <c r="AR146" s="77"/>
      <c r="AS146" s="77"/>
      <c r="AT146" s="77"/>
      <c r="AU146" s="77"/>
    </row>
    <row r="147" spans="1:47" x14ac:dyDescent="0.2">
      <c r="A147" s="77"/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  <c r="AA147" s="77"/>
      <c r="AB147" s="77"/>
      <c r="AC147" s="77"/>
      <c r="AD147" s="77"/>
      <c r="AE147" s="77"/>
      <c r="AF147" s="77"/>
      <c r="AG147" s="77"/>
      <c r="AH147" s="77"/>
      <c r="AI147" s="77"/>
      <c r="AJ147" s="77"/>
      <c r="AK147" s="77"/>
      <c r="AL147" s="77"/>
      <c r="AM147" s="77"/>
      <c r="AN147" s="77"/>
      <c r="AO147" s="77"/>
      <c r="AP147" s="77"/>
      <c r="AQ147" s="77"/>
      <c r="AR147" s="77"/>
      <c r="AS147" s="77"/>
      <c r="AT147" s="77"/>
      <c r="AU147" s="77"/>
    </row>
    <row r="148" spans="1:47" x14ac:dyDescent="0.2">
      <c r="A148" s="77"/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  <c r="AC148" s="77"/>
      <c r="AD148" s="77"/>
      <c r="AE148" s="77"/>
      <c r="AF148" s="77"/>
      <c r="AG148" s="77"/>
      <c r="AH148" s="77"/>
      <c r="AI148" s="77"/>
      <c r="AJ148" s="77"/>
      <c r="AK148" s="77"/>
      <c r="AL148" s="77"/>
      <c r="AM148" s="77"/>
      <c r="AN148" s="77"/>
      <c r="AO148" s="77"/>
      <c r="AP148" s="77"/>
      <c r="AQ148" s="77"/>
      <c r="AR148" s="77"/>
      <c r="AS148" s="77"/>
      <c r="AT148" s="77"/>
      <c r="AU148" s="77"/>
    </row>
    <row r="149" spans="1:47" x14ac:dyDescent="0.2">
      <c r="A149" s="77"/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  <c r="AC149" s="77"/>
      <c r="AD149" s="77"/>
      <c r="AE149" s="77"/>
      <c r="AF149" s="77"/>
      <c r="AG149" s="77"/>
      <c r="AH149" s="77"/>
      <c r="AI149" s="77"/>
      <c r="AJ149" s="77"/>
      <c r="AK149" s="77"/>
      <c r="AL149" s="77"/>
      <c r="AM149" s="77"/>
      <c r="AN149" s="77"/>
      <c r="AO149" s="77"/>
      <c r="AP149" s="77"/>
      <c r="AQ149" s="77"/>
      <c r="AR149" s="77"/>
      <c r="AS149" s="77"/>
      <c r="AT149" s="77"/>
      <c r="AU149" s="77"/>
    </row>
    <row r="150" spans="1:47" x14ac:dyDescent="0.2">
      <c r="A150" s="77"/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  <c r="AC150" s="77"/>
      <c r="AD150" s="77"/>
      <c r="AE150" s="77"/>
      <c r="AF150" s="77"/>
      <c r="AG150" s="77"/>
      <c r="AH150" s="77"/>
      <c r="AI150" s="77"/>
      <c r="AJ150" s="77"/>
      <c r="AK150" s="77"/>
      <c r="AL150" s="77"/>
      <c r="AM150" s="77"/>
      <c r="AN150" s="77"/>
      <c r="AO150" s="77"/>
      <c r="AP150" s="77"/>
      <c r="AQ150" s="77"/>
      <c r="AR150" s="77"/>
      <c r="AS150" s="77"/>
      <c r="AT150" s="77"/>
      <c r="AU150" s="77"/>
    </row>
    <row r="151" spans="1:47" x14ac:dyDescent="0.2">
      <c r="A151" s="77"/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77"/>
      <c r="AB151" s="77"/>
      <c r="AC151" s="77"/>
      <c r="AD151" s="77"/>
      <c r="AE151" s="77"/>
      <c r="AF151" s="77"/>
      <c r="AG151" s="77"/>
      <c r="AH151" s="77"/>
      <c r="AI151" s="77"/>
      <c r="AJ151" s="77"/>
      <c r="AK151" s="77"/>
      <c r="AL151" s="77"/>
      <c r="AM151" s="77"/>
      <c r="AN151" s="77"/>
      <c r="AO151" s="77"/>
      <c r="AP151" s="77"/>
      <c r="AQ151" s="77"/>
      <c r="AR151" s="77"/>
      <c r="AS151" s="77"/>
      <c r="AT151" s="77"/>
      <c r="AU151" s="77"/>
    </row>
    <row r="152" spans="1:47" x14ac:dyDescent="0.2">
      <c r="A152" s="77"/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  <c r="AA152" s="77"/>
      <c r="AB152" s="77"/>
      <c r="AC152" s="77"/>
      <c r="AD152" s="77"/>
      <c r="AE152" s="77"/>
      <c r="AF152" s="77"/>
      <c r="AG152" s="77"/>
      <c r="AH152" s="77"/>
      <c r="AI152" s="77"/>
      <c r="AJ152" s="77"/>
      <c r="AK152" s="77"/>
      <c r="AL152" s="77"/>
      <c r="AM152" s="77"/>
      <c r="AN152" s="77"/>
      <c r="AO152" s="77"/>
      <c r="AP152" s="77"/>
      <c r="AQ152" s="77"/>
      <c r="AR152" s="77"/>
      <c r="AS152" s="77"/>
      <c r="AT152" s="77"/>
      <c r="AU152" s="77"/>
    </row>
    <row r="153" spans="1:47" x14ac:dyDescent="0.2">
      <c r="A153" s="77"/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  <c r="AC153" s="77"/>
      <c r="AD153" s="77"/>
      <c r="AE153" s="77"/>
      <c r="AF153" s="77"/>
      <c r="AG153" s="77"/>
      <c r="AH153" s="77"/>
      <c r="AI153" s="77"/>
      <c r="AJ153" s="77"/>
      <c r="AK153" s="77"/>
      <c r="AL153" s="77"/>
      <c r="AM153" s="77"/>
      <c r="AN153" s="77"/>
      <c r="AO153" s="77"/>
      <c r="AP153" s="77"/>
      <c r="AQ153" s="77"/>
      <c r="AR153" s="77"/>
      <c r="AS153" s="77"/>
      <c r="AT153" s="77"/>
      <c r="AU153" s="77"/>
    </row>
    <row r="154" spans="1:47" x14ac:dyDescent="0.2">
      <c r="A154" s="77"/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  <c r="AD154" s="77"/>
      <c r="AE154" s="77"/>
      <c r="AF154" s="77"/>
      <c r="AG154" s="77"/>
      <c r="AH154" s="77"/>
      <c r="AI154" s="77"/>
      <c r="AJ154" s="77"/>
      <c r="AK154" s="77"/>
      <c r="AL154" s="77"/>
      <c r="AM154" s="77"/>
      <c r="AN154" s="77"/>
      <c r="AO154" s="77"/>
      <c r="AP154" s="77"/>
      <c r="AQ154" s="77"/>
      <c r="AR154" s="77"/>
      <c r="AS154" s="77"/>
      <c r="AT154" s="77"/>
      <c r="AU154" s="77"/>
    </row>
    <row r="155" spans="1:47" x14ac:dyDescent="0.2">
      <c r="A155" s="77"/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  <c r="AB155" s="77"/>
      <c r="AC155" s="77"/>
      <c r="AD155" s="77"/>
      <c r="AE155" s="77"/>
      <c r="AF155" s="77"/>
      <c r="AG155" s="77"/>
      <c r="AH155" s="77"/>
      <c r="AI155" s="77"/>
      <c r="AJ155" s="77"/>
      <c r="AK155" s="77"/>
      <c r="AL155" s="77"/>
      <c r="AM155" s="77"/>
      <c r="AN155" s="77"/>
      <c r="AO155" s="77"/>
      <c r="AP155" s="77"/>
      <c r="AQ155" s="77"/>
      <c r="AR155" s="77"/>
      <c r="AS155" s="77"/>
      <c r="AT155" s="77"/>
      <c r="AU155" s="77"/>
    </row>
    <row r="156" spans="1:47" x14ac:dyDescent="0.2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G156" s="77"/>
      <c r="AH156" s="77"/>
      <c r="AI156" s="77"/>
      <c r="AJ156" s="77"/>
      <c r="AK156" s="77"/>
      <c r="AL156" s="77"/>
      <c r="AM156" s="77"/>
      <c r="AN156" s="77"/>
      <c r="AO156" s="77"/>
      <c r="AP156" s="77"/>
      <c r="AQ156" s="77"/>
      <c r="AR156" s="77"/>
      <c r="AS156" s="77"/>
      <c r="AT156" s="77"/>
      <c r="AU156" s="77"/>
    </row>
    <row r="157" spans="1:47" x14ac:dyDescent="0.2">
      <c r="A157" s="77"/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77"/>
      <c r="AB157" s="77"/>
      <c r="AC157" s="77"/>
      <c r="AD157" s="77"/>
      <c r="AE157" s="77"/>
      <c r="AF157" s="77"/>
      <c r="AG157" s="77"/>
      <c r="AH157" s="77"/>
      <c r="AI157" s="77"/>
      <c r="AJ157" s="77"/>
      <c r="AK157" s="77"/>
      <c r="AL157" s="77"/>
      <c r="AM157" s="77"/>
      <c r="AN157" s="77"/>
      <c r="AO157" s="77"/>
      <c r="AP157" s="77"/>
      <c r="AQ157" s="77"/>
      <c r="AR157" s="77"/>
      <c r="AS157" s="77"/>
      <c r="AT157" s="77"/>
      <c r="AU157" s="77"/>
    </row>
    <row r="158" spans="1:47" x14ac:dyDescent="0.2">
      <c r="A158" s="77"/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  <c r="AC158" s="77"/>
      <c r="AD158" s="77"/>
      <c r="AE158" s="77"/>
      <c r="AF158" s="77"/>
      <c r="AG158" s="77"/>
      <c r="AH158" s="77"/>
      <c r="AI158" s="77"/>
      <c r="AJ158" s="77"/>
      <c r="AK158" s="77"/>
      <c r="AL158" s="77"/>
      <c r="AM158" s="77"/>
      <c r="AN158" s="77"/>
      <c r="AO158" s="77"/>
      <c r="AP158" s="77"/>
      <c r="AQ158" s="77"/>
      <c r="AR158" s="77"/>
      <c r="AS158" s="77"/>
      <c r="AT158" s="77"/>
      <c r="AU158" s="77"/>
    </row>
    <row r="159" spans="1:47" x14ac:dyDescent="0.2">
      <c r="A159" s="77"/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  <c r="AC159" s="77"/>
      <c r="AD159" s="77"/>
      <c r="AE159" s="77"/>
      <c r="AF159" s="77"/>
      <c r="AG159" s="77"/>
      <c r="AH159" s="77"/>
      <c r="AI159" s="77"/>
      <c r="AJ159" s="77"/>
      <c r="AK159" s="77"/>
      <c r="AL159" s="77"/>
      <c r="AM159" s="77"/>
      <c r="AN159" s="77"/>
      <c r="AO159" s="77"/>
      <c r="AP159" s="77"/>
      <c r="AQ159" s="77"/>
      <c r="AR159" s="77"/>
      <c r="AS159" s="77"/>
      <c r="AT159" s="77"/>
      <c r="AU159" s="77"/>
    </row>
    <row r="160" spans="1:47" x14ac:dyDescent="0.2">
      <c r="A160" s="77"/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77"/>
      <c r="AB160" s="77"/>
      <c r="AC160" s="77"/>
      <c r="AD160" s="77"/>
      <c r="AE160" s="77"/>
      <c r="AF160" s="77"/>
      <c r="AG160" s="77"/>
      <c r="AH160" s="77"/>
      <c r="AI160" s="77"/>
      <c r="AJ160" s="77"/>
      <c r="AK160" s="77"/>
      <c r="AL160" s="77"/>
      <c r="AM160" s="77"/>
      <c r="AN160" s="77"/>
      <c r="AO160" s="77"/>
      <c r="AP160" s="77"/>
      <c r="AQ160" s="77"/>
      <c r="AR160" s="77"/>
      <c r="AS160" s="77"/>
      <c r="AT160" s="77"/>
      <c r="AU160" s="77"/>
    </row>
    <row r="161" spans="1:47" x14ac:dyDescent="0.2">
      <c r="A161" s="77"/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  <c r="AC161" s="77"/>
      <c r="AD161" s="77"/>
      <c r="AE161" s="77"/>
      <c r="AF161" s="77"/>
      <c r="AG161" s="77"/>
      <c r="AH161" s="77"/>
      <c r="AI161" s="77"/>
      <c r="AJ161" s="77"/>
      <c r="AK161" s="77"/>
      <c r="AL161" s="77"/>
      <c r="AM161" s="77"/>
      <c r="AN161" s="77"/>
      <c r="AO161" s="77"/>
      <c r="AP161" s="77"/>
      <c r="AQ161" s="77"/>
      <c r="AR161" s="77"/>
      <c r="AS161" s="77"/>
      <c r="AT161" s="77"/>
      <c r="AU161" s="77"/>
    </row>
    <row r="162" spans="1:47" x14ac:dyDescent="0.2">
      <c r="A162" s="77"/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  <c r="AC162" s="77"/>
      <c r="AD162" s="77"/>
      <c r="AE162" s="77"/>
      <c r="AF162" s="77"/>
      <c r="AG162" s="77"/>
      <c r="AH162" s="77"/>
      <c r="AI162" s="77"/>
      <c r="AJ162" s="77"/>
      <c r="AK162" s="77"/>
      <c r="AL162" s="77"/>
      <c r="AM162" s="77"/>
      <c r="AN162" s="77"/>
      <c r="AO162" s="77"/>
      <c r="AP162" s="77"/>
      <c r="AQ162" s="77"/>
      <c r="AR162" s="77"/>
      <c r="AS162" s="77"/>
      <c r="AT162" s="77"/>
      <c r="AU162" s="77"/>
    </row>
    <row r="163" spans="1:47" x14ac:dyDescent="0.2">
      <c r="A163" s="77"/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  <c r="AA163" s="77"/>
      <c r="AB163" s="77"/>
      <c r="AC163" s="77"/>
      <c r="AD163" s="77"/>
      <c r="AE163" s="77"/>
      <c r="AF163" s="77"/>
      <c r="AG163" s="77"/>
      <c r="AH163" s="77"/>
      <c r="AI163" s="77"/>
      <c r="AJ163" s="77"/>
      <c r="AK163" s="77"/>
      <c r="AL163" s="77"/>
      <c r="AM163" s="77"/>
      <c r="AN163" s="77"/>
      <c r="AO163" s="77"/>
      <c r="AP163" s="77"/>
      <c r="AQ163" s="77"/>
      <c r="AR163" s="77"/>
      <c r="AS163" s="77"/>
      <c r="AT163" s="77"/>
      <c r="AU163" s="77"/>
    </row>
    <row r="164" spans="1:47" x14ac:dyDescent="0.2">
      <c r="A164" s="77"/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  <c r="AA164" s="77"/>
      <c r="AB164" s="77"/>
      <c r="AC164" s="77"/>
      <c r="AD164" s="77"/>
      <c r="AE164" s="77"/>
      <c r="AF164" s="77"/>
      <c r="AG164" s="77"/>
      <c r="AH164" s="77"/>
      <c r="AI164" s="77"/>
      <c r="AJ164" s="77"/>
      <c r="AK164" s="77"/>
      <c r="AL164" s="77"/>
      <c r="AM164" s="77"/>
      <c r="AN164" s="77"/>
      <c r="AO164" s="77"/>
      <c r="AP164" s="77"/>
      <c r="AQ164" s="77"/>
      <c r="AR164" s="77"/>
      <c r="AS164" s="77"/>
      <c r="AT164" s="77"/>
      <c r="AU164" s="77"/>
    </row>
    <row r="165" spans="1:47" x14ac:dyDescent="0.2">
      <c r="A165" s="77"/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  <c r="AA165" s="77"/>
      <c r="AB165" s="77"/>
      <c r="AC165" s="77"/>
      <c r="AD165" s="77"/>
      <c r="AE165" s="77"/>
      <c r="AF165" s="77"/>
      <c r="AG165" s="77"/>
      <c r="AH165" s="77"/>
      <c r="AI165" s="77"/>
      <c r="AJ165" s="77"/>
      <c r="AK165" s="77"/>
      <c r="AL165" s="77"/>
      <c r="AM165" s="77"/>
      <c r="AN165" s="77"/>
      <c r="AO165" s="77"/>
      <c r="AP165" s="77"/>
      <c r="AQ165" s="77"/>
      <c r="AR165" s="77"/>
      <c r="AS165" s="77"/>
      <c r="AT165" s="77"/>
      <c r="AU165" s="77"/>
    </row>
    <row r="166" spans="1:47" x14ac:dyDescent="0.2">
      <c r="A166" s="77"/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  <c r="AA166" s="77"/>
      <c r="AB166" s="77"/>
      <c r="AC166" s="77"/>
      <c r="AD166" s="77"/>
      <c r="AE166" s="77"/>
      <c r="AF166" s="77"/>
      <c r="AG166" s="77"/>
      <c r="AH166" s="77"/>
      <c r="AI166" s="77"/>
      <c r="AJ166" s="77"/>
      <c r="AK166" s="77"/>
      <c r="AL166" s="77"/>
      <c r="AM166" s="77"/>
      <c r="AN166" s="77"/>
      <c r="AO166" s="77"/>
      <c r="AP166" s="77"/>
      <c r="AQ166" s="77"/>
      <c r="AR166" s="77"/>
      <c r="AS166" s="77"/>
      <c r="AT166" s="77"/>
      <c r="AU166" s="77"/>
    </row>
    <row r="167" spans="1:47" x14ac:dyDescent="0.2">
      <c r="A167" s="77"/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  <c r="AA167" s="77"/>
      <c r="AB167" s="77"/>
      <c r="AC167" s="77"/>
      <c r="AD167" s="77"/>
      <c r="AE167" s="77"/>
      <c r="AF167" s="77"/>
      <c r="AG167" s="77"/>
      <c r="AH167" s="77"/>
      <c r="AI167" s="77"/>
      <c r="AJ167" s="77"/>
      <c r="AK167" s="77"/>
      <c r="AL167" s="77"/>
      <c r="AM167" s="77"/>
      <c r="AN167" s="77"/>
      <c r="AO167" s="77"/>
      <c r="AP167" s="77"/>
      <c r="AQ167" s="77"/>
      <c r="AR167" s="77"/>
      <c r="AS167" s="77"/>
      <c r="AT167" s="77"/>
      <c r="AU167" s="77"/>
    </row>
    <row r="168" spans="1:47" x14ac:dyDescent="0.2">
      <c r="A168" s="77"/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  <c r="AA168" s="77"/>
      <c r="AB168" s="77"/>
      <c r="AC168" s="77"/>
      <c r="AD168" s="77"/>
      <c r="AE168" s="77"/>
      <c r="AF168" s="77"/>
      <c r="AG168" s="77"/>
      <c r="AH168" s="77"/>
      <c r="AI168" s="77"/>
      <c r="AJ168" s="77"/>
      <c r="AK168" s="77"/>
      <c r="AL168" s="77"/>
      <c r="AM168" s="77"/>
      <c r="AN168" s="77"/>
      <c r="AO168" s="77"/>
      <c r="AP168" s="77"/>
      <c r="AQ168" s="77"/>
      <c r="AR168" s="77"/>
      <c r="AS168" s="77"/>
      <c r="AT168" s="77"/>
      <c r="AU168" s="77"/>
    </row>
    <row r="169" spans="1:47" x14ac:dyDescent="0.2">
      <c r="A169" s="77"/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7"/>
      <c r="AB169" s="77"/>
      <c r="AC169" s="77"/>
      <c r="AD169" s="77"/>
      <c r="AE169" s="77"/>
      <c r="AF169" s="77"/>
      <c r="AG169" s="77"/>
      <c r="AH169" s="77"/>
      <c r="AI169" s="77"/>
      <c r="AJ169" s="77"/>
      <c r="AK169" s="77"/>
      <c r="AL169" s="77"/>
      <c r="AM169" s="77"/>
      <c r="AN169" s="77"/>
      <c r="AO169" s="77"/>
      <c r="AP169" s="77"/>
      <c r="AQ169" s="77"/>
      <c r="AR169" s="77"/>
      <c r="AS169" s="77"/>
      <c r="AT169" s="77"/>
      <c r="AU169" s="77"/>
    </row>
    <row r="170" spans="1:47" x14ac:dyDescent="0.2">
      <c r="A170" s="77"/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  <c r="AA170" s="77"/>
      <c r="AB170" s="77"/>
      <c r="AC170" s="77"/>
      <c r="AD170" s="77"/>
      <c r="AE170" s="77"/>
      <c r="AF170" s="77"/>
      <c r="AG170" s="77"/>
      <c r="AH170" s="77"/>
      <c r="AI170" s="77"/>
      <c r="AJ170" s="77"/>
      <c r="AK170" s="77"/>
      <c r="AL170" s="77"/>
      <c r="AM170" s="77"/>
      <c r="AN170" s="77"/>
      <c r="AO170" s="77"/>
      <c r="AP170" s="77"/>
      <c r="AQ170" s="77"/>
      <c r="AR170" s="77"/>
      <c r="AS170" s="77"/>
      <c r="AT170" s="77"/>
      <c r="AU170" s="77"/>
    </row>
    <row r="171" spans="1:47" x14ac:dyDescent="0.2">
      <c r="A171" s="77"/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  <c r="AA171" s="77"/>
      <c r="AB171" s="77"/>
      <c r="AC171" s="77"/>
      <c r="AD171" s="77"/>
      <c r="AE171" s="77"/>
      <c r="AF171" s="77"/>
      <c r="AG171" s="77"/>
      <c r="AH171" s="77"/>
      <c r="AI171" s="77"/>
      <c r="AJ171" s="77"/>
      <c r="AK171" s="77"/>
      <c r="AL171" s="77"/>
      <c r="AM171" s="77"/>
      <c r="AN171" s="77"/>
      <c r="AO171" s="77"/>
      <c r="AP171" s="77"/>
      <c r="AQ171" s="77"/>
      <c r="AR171" s="77"/>
      <c r="AS171" s="77"/>
      <c r="AT171" s="77"/>
      <c r="AU171" s="77"/>
    </row>
    <row r="172" spans="1:47" x14ac:dyDescent="0.2">
      <c r="A172" s="77"/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  <c r="AA172" s="77"/>
      <c r="AB172" s="77"/>
      <c r="AC172" s="77"/>
      <c r="AD172" s="77"/>
      <c r="AE172" s="77"/>
      <c r="AF172" s="77"/>
      <c r="AG172" s="77"/>
      <c r="AH172" s="77"/>
      <c r="AI172" s="77"/>
      <c r="AJ172" s="77"/>
      <c r="AK172" s="77"/>
      <c r="AL172" s="77"/>
      <c r="AM172" s="77"/>
      <c r="AN172" s="77"/>
      <c r="AO172" s="77"/>
      <c r="AP172" s="77"/>
      <c r="AQ172" s="77"/>
      <c r="AR172" s="77"/>
      <c r="AS172" s="77"/>
      <c r="AT172" s="77"/>
      <c r="AU172" s="77"/>
    </row>
    <row r="173" spans="1:47" x14ac:dyDescent="0.2">
      <c r="A173" s="77"/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77"/>
      <c r="AA173" s="77"/>
      <c r="AB173" s="77"/>
      <c r="AC173" s="77"/>
      <c r="AD173" s="77"/>
      <c r="AE173" s="77"/>
      <c r="AF173" s="77"/>
      <c r="AG173" s="77"/>
      <c r="AH173" s="77"/>
      <c r="AI173" s="77"/>
      <c r="AJ173" s="77"/>
      <c r="AK173" s="77"/>
      <c r="AL173" s="77"/>
      <c r="AM173" s="77"/>
      <c r="AN173" s="77"/>
      <c r="AO173" s="77"/>
      <c r="AP173" s="77"/>
      <c r="AQ173" s="77"/>
      <c r="AR173" s="77"/>
      <c r="AS173" s="77"/>
      <c r="AT173" s="77"/>
      <c r="AU173" s="77"/>
    </row>
    <row r="174" spans="1:47" x14ac:dyDescent="0.2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  <c r="AG174" s="77"/>
      <c r="AH174" s="77"/>
      <c r="AI174" s="77"/>
      <c r="AJ174" s="77"/>
      <c r="AK174" s="77"/>
      <c r="AL174" s="77"/>
      <c r="AM174" s="77"/>
      <c r="AN174" s="77"/>
      <c r="AO174" s="77"/>
      <c r="AP174" s="77"/>
      <c r="AQ174" s="77"/>
      <c r="AR174" s="77"/>
      <c r="AS174" s="77"/>
      <c r="AT174" s="77"/>
      <c r="AU174" s="77"/>
    </row>
    <row r="175" spans="1:47" x14ac:dyDescent="0.2">
      <c r="A175" s="77"/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  <c r="Z175" s="77"/>
      <c r="AA175" s="77"/>
      <c r="AB175" s="77"/>
      <c r="AC175" s="77"/>
      <c r="AD175" s="77"/>
      <c r="AE175" s="77"/>
      <c r="AF175" s="77"/>
      <c r="AG175" s="77"/>
      <c r="AH175" s="77"/>
      <c r="AI175" s="77"/>
      <c r="AJ175" s="77"/>
      <c r="AK175" s="77"/>
      <c r="AL175" s="77"/>
      <c r="AM175" s="77"/>
      <c r="AN175" s="77"/>
      <c r="AO175" s="77"/>
      <c r="AP175" s="77"/>
      <c r="AQ175" s="77"/>
      <c r="AR175" s="77"/>
      <c r="AS175" s="77"/>
      <c r="AT175" s="77"/>
      <c r="AU175" s="77"/>
    </row>
    <row r="176" spans="1:47" x14ac:dyDescent="0.2">
      <c r="A176" s="77"/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7"/>
      <c r="Z176" s="77"/>
      <c r="AA176" s="77"/>
      <c r="AB176" s="77"/>
      <c r="AC176" s="77"/>
      <c r="AD176" s="77"/>
      <c r="AE176" s="77"/>
      <c r="AF176" s="77"/>
      <c r="AG176" s="77"/>
      <c r="AH176" s="77"/>
      <c r="AI176" s="77"/>
      <c r="AJ176" s="77"/>
      <c r="AK176" s="77"/>
      <c r="AL176" s="77"/>
      <c r="AM176" s="77"/>
      <c r="AN176" s="77"/>
      <c r="AO176" s="77"/>
      <c r="AP176" s="77"/>
      <c r="AQ176" s="77"/>
      <c r="AR176" s="77"/>
      <c r="AS176" s="77"/>
      <c r="AT176" s="77"/>
      <c r="AU176" s="77"/>
    </row>
    <row r="177" spans="1:47" x14ac:dyDescent="0.2">
      <c r="A177" s="77"/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77"/>
      <c r="Y177" s="77"/>
      <c r="Z177" s="77"/>
      <c r="AA177" s="77"/>
      <c r="AB177" s="77"/>
      <c r="AC177" s="77"/>
      <c r="AD177" s="77"/>
      <c r="AE177" s="77"/>
      <c r="AF177" s="77"/>
      <c r="AG177" s="77"/>
      <c r="AH177" s="77"/>
      <c r="AI177" s="77"/>
      <c r="AJ177" s="77"/>
      <c r="AK177" s="77"/>
      <c r="AL177" s="77"/>
      <c r="AM177" s="77"/>
      <c r="AN177" s="77"/>
      <c r="AO177" s="77"/>
      <c r="AP177" s="77"/>
      <c r="AQ177" s="77"/>
      <c r="AR177" s="77"/>
      <c r="AS177" s="77"/>
      <c r="AT177" s="77"/>
      <c r="AU177" s="77"/>
    </row>
    <row r="178" spans="1:47" x14ac:dyDescent="0.2">
      <c r="A178" s="77"/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77"/>
      <c r="Z178" s="77"/>
      <c r="AA178" s="77"/>
      <c r="AB178" s="77"/>
      <c r="AC178" s="77"/>
      <c r="AD178" s="77"/>
      <c r="AE178" s="77"/>
      <c r="AF178" s="77"/>
      <c r="AG178" s="77"/>
      <c r="AH178" s="77"/>
      <c r="AI178" s="77"/>
      <c r="AJ178" s="77"/>
      <c r="AK178" s="77"/>
      <c r="AL178" s="77"/>
      <c r="AM178" s="77"/>
      <c r="AN178" s="77"/>
      <c r="AO178" s="77"/>
      <c r="AP178" s="77"/>
      <c r="AQ178" s="77"/>
      <c r="AR178" s="77"/>
      <c r="AS178" s="77"/>
      <c r="AT178" s="77"/>
      <c r="AU178" s="77"/>
    </row>
    <row r="179" spans="1:47" x14ac:dyDescent="0.2">
      <c r="A179" s="77"/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77"/>
      <c r="Z179" s="77"/>
      <c r="AA179" s="77"/>
      <c r="AB179" s="77"/>
      <c r="AC179" s="77"/>
      <c r="AD179" s="77"/>
      <c r="AE179" s="77"/>
      <c r="AF179" s="77"/>
      <c r="AG179" s="77"/>
      <c r="AH179" s="77"/>
      <c r="AI179" s="77"/>
      <c r="AJ179" s="77"/>
      <c r="AK179" s="77"/>
      <c r="AL179" s="77"/>
      <c r="AM179" s="77"/>
      <c r="AN179" s="77"/>
      <c r="AO179" s="77"/>
      <c r="AP179" s="77"/>
      <c r="AQ179" s="77"/>
      <c r="AR179" s="77"/>
      <c r="AS179" s="77"/>
      <c r="AT179" s="77"/>
      <c r="AU179" s="77"/>
    </row>
    <row r="180" spans="1:47" x14ac:dyDescent="0.2">
      <c r="A180" s="77"/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77"/>
      <c r="Y180" s="77"/>
      <c r="Z180" s="77"/>
      <c r="AA180" s="77"/>
      <c r="AB180" s="77"/>
      <c r="AC180" s="77"/>
      <c r="AD180" s="77"/>
      <c r="AE180" s="77"/>
      <c r="AF180" s="77"/>
      <c r="AG180" s="77"/>
      <c r="AH180" s="77"/>
      <c r="AI180" s="77"/>
      <c r="AJ180" s="77"/>
      <c r="AK180" s="77"/>
      <c r="AL180" s="77"/>
      <c r="AM180" s="77"/>
      <c r="AN180" s="77"/>
      <c r="AO180" s="77"/>
      <c r="AP180" s="77"/>
      <c r="AQ180" s="77"/>
      <c r="AR180" s="77"/>
      <c r="AS180" s="77"/>
      <c r="AT180" s="77"/>
      <c r="AU180" s="77"/>
    </row>
    <row r="181" spans="1:47" x14ac:dyDescent="0.2">
      <c r="A181" s="77"/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  <c r="Y181" s="77"/>
      <c r="Z181" s="77"/>
      <c r="AA181" s="77"/>
      <c r="AB181" s="77"/>
      <c r="AC181" s="77"/>
      <c r="AD181" s="77"/>
      <c r="AE181" s="77"/>
      <c r="AF181" s="77"/>
      <c r="AG181" s="77"/>
      <c r="AH181" s="77"/>
      <c r="AI181" s="77"/>
      <c r="AJ181" s="77"/>
      <c r="AK181" s="77"/>
      <c r="AL181" s="77"/>
      <c r="AM181" s="77"/>
      <c r="AN181" s="77"/>
      <c r="AO181" s="77"/>
      <c r="AP181" s="77"/>
      <c r="AQ181" s="77"/>
      <c r="AR181" s="77"/>
      <c r="AS181" s="77"/>
      <c r="AT181" s="77"/>
      <c r="AU181" s="77"/>
    </row>
    <row r="182" spans="1:47" x14ac:dyDescent="0.2">
      <c r="A182" s="77"/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  <c r="Y182" s="77"/>
      <c r="Z182" s="77"/>
      <c r="AA182" s="77"/>
      <c r="AB182" s="77"/>
      <c r="AC182" s="77"/>
      <c r="AD182" s="77"/>
      <c r="AE182" s="77"/>
      <c r="AF182" s="77"/>
      <c r="AG182" s="77"/>
      <c r="AH182" s="77"/>
      <c r="AI182" s="77"/>
      <c r="AJ182" s="77"/>
      <c r="AK182" s="77"/>
      <c r="AL182" s="77"/>
      <c r="AM182" s="77"/>
      <c r="AN182" s="77"/>
      <c r="AO182" s="77"/>
      <c r="AP182" s="77"/>
      <c r="AQ182" s="77"/>
      <c r="AR182" s="77"/>
      <c r="AS182" s="77"/>
      <c r="AT182" s="77"/>
      <c r="AU182" s="77"/>
    </row>
    <row r="183" spans="1:47" x14ac:dyDescent="0.2">
      <c r="A183" s="77"/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  <c r="Y183" s="77"/>
      <c r="Z183" s="77"/>
      <c r="AA183" s="77"/>
      <c r="AB183" s="77"/>
      <c r="AC183" s="77"/>
      <c r="AD183" s="77"/>
      <c r="AE183" s="77"/>
      <c r="AF183" s="77"/>
      <c r="AG183" s="77"/>
      <c r="AH183" s="77"/>
      <c r="AI183" s="77"/>
      <c r="AJ183" s="77"/>
      <c r="AK183" s="77"/>
      <c r="AL183" s="77"/>
      <c r="AM183" s="77"/>
      <c r="AN183" s="77"/>
      <c r="AO183" s="77"/>
      <c r="AP183" s="77"/>
      <c r="AQ183" s="77"/>
      <c r="AR183" s="77"/>
      <c r="AS183" s="77"/>
      <c r="AT183" s="77"/>
      <c r="AU183" s="77"/>
    </row>
    <row r="184" spans="1:47" x14ac:dyDescent="0.2">
      <c r="A184" s="77"/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7"/>
      <c r="Y184" s="77"/>
      <c r="Z184" s="77"/>
      <c r="AA184" s="77"/>
      <c r="AB184" s="77"/>
      <c r="AC184" s="77"/>
      <c r="AD184" s="77"/>
      <c r="AE184" s="77"/>
      <c r="AF184" s="77"/>
      <c r="AG184" s="77"/>
      <c r="AH184" s="77"/>
      <c r="AI184" s="77"/>
      <c r="AJ184" s="77"/>
      <c r="AK184" s="77"/>
      <c r="AL184" s="77"/>
      <c r="AM184" s="77"/>
      <c r="AN184" s="77"/>
      <c r="AO184" s="77"/>
      <c r="AP184" s="77"/>
      <c r="AQ184" s="77"/>
      <c r="AR184" s="77"/>
      <c r="AS184" s="77"/>
      <c r="AT184" s="77"/>
      <c r="AU184" s="77"/>
    </row>
    <row r="185" spans="1:47" x14ac:dyDescent="0.2">
      <c r="A185" s="77"/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7"/>
      <c r="Z185" s="77"/>
      <c r="AA185" s="77"/>
      <c r="AB185" s="77"/>
      <c r="AC185" s="77"/>
      <c r="AD185" s="77"/>
      <c r="AE185" s="77"/>
      <c r="AF185" s="77"/>
      <c r="AG185" s="77"/>
      <c r="AH185" s="77"/>
      <c r="AI185" s="77"/>
      <c r="AJ185" s="77"/>
      <c r="AK185" s="77"/>
      <c r="AL185" s="77"/>
      <c r="AM185" s="77"/>
      <c r="AN185" s="77"/>
      <c r="AO185" s="77"/>
      <c r="AP185" s="77"/>
      <c r="AQ185" s="77"/>
      <c r="AR185" s="77"/>
      <c r="AS185" s="77"/>
      <c r="AT185" s="77"/>
      <c r="AU185" s="77"/>
    </row>
    <row r="186" spans="1:47" x14ac:dyDescent="0.2">
      <c r="A186" s="77"/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/>
      <c r="Z186" s="77"/>
      <c r="AA186" s="77"/>
      <c r="AB186" s="77"/>
      <c r="AC186" s="77"/>
      <c r="AD186" s="77"/>
      <c r="AE186" s="77"/>
      <c r="AF186" s="77"/>
      <c r="AG186" s="77"/>
      <c r="AH186" s="77"/>
      <c r="AI186" s="77"/>
      <c r="AJ186" s="77"/>
      <c r="AK186" s="77"/>
      <c r="AL186" s="77"/>
      <c r="AM186" s="77"/>
      <c r="AN186" s="77"/>
      <c r="AO186" s="77"/>
      <c r="AP186" s="77"/>
      <c r="AQ186" s="77"/>
      <c r="AR186" s="77"/>
      <c r="AS186" s="77"/>
      <c r="AT186" s="77"/>
      <c r="AU186" s="77"/>
    </row>
    <row r="187" spans="1:47" x14ac:dyDescent="0.2">
      <c r="A187" s="77"/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  <c r="AA187" s="77"/>
      <c r="AB187" s="77"/>
      <c r="AC187" s="77"/>
      <c r="AD187" s="77"/>
      <c r="AE187" s="77"/>
      <c r="AF187" s="77"/>
      <c r="AG187" s="77"/>
      <c r="AH187" s="77"/>
      <c r="AI187" s="77"/>
      <c r="AJ187" s="77"/>
      <c r="AK187" s="77"/>
      <c r="AL187" s="77"/>
      <c r="AM187" s="77"/>
      <c r="AN187" s="77"/>
      <c r="AO187" s="77"/>
      <c r="AP187" s="77"/>
      <c r="AQ187" s="77"/>
      <c r="AR187" s="77"/>
      <c r="AS187" s="77"/>
      <c r="AT187" s="77"/>
      <c r="AU187" s="77"/>
    </row>
    <row r="188" spans="1:47" x14ac:dyDescent="0.2">
      <c r="A188" s="77"/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  <c r="AA188" s="77"/>
      <c r="AB188" s="77"/>
      <c r="AC188" s="77"/>
      <c r="AD188" s="77"/>
      <c r="AE188" s="77"/>
      <c r="AF188" s="77"/>
      <c r="AG188" s="77"/>
      <c r="AH188" s="77"/>
      <c r="AI188" s="77"/>
      <c r="AJ188" s="77"/>
      <c r="AK188" s="77"/>
      <c r="AL188" s="77"/>
      <c r="AM188" s="77"/>
      <c r="AN188" s="77"/>
      <c r="AO188" s="77"/>
      <c r="AP188" s="77"/>
      <c r="AQ188" s="77"/>
      <c r="AR188" s="77"/>
      <c r="AS188" s="77"/>
      <c r="AT188" s="77"/>
      <c r="AU188" s="77"/>
    </row>
    <row r="189" spans="1:47" x14ac:dyDescent="0.2">
      <c r="A189" s="77"/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7"/>
      <c r="Z189" s="77"/>
      <c r="AA189" s="77"/>
      <c r="AB189" s="77"/>
      <c r="AC189" s="77"/>
      <c r="AD189" s="77"/>
      <c r="AE189" s="77"/>
      <c r="AF189" s="77"/>
      <c r="AG189" s="77"/>
      <c r="AH189" s="77"/>
      <c r="AI189" s="77"/>
      <c r="AJ189" s="77"/>
      <c r="AK189" s="77"/>
      <c r="AL189" s="77"/>
      <c r="AM189" s="77"/>
      <c r="AN189" s="77"/>
      <c r="AO189" s="77"/>
      <c r="AP189" s="77"/>
      <c r="AQ189" s="77"/>
      <c r="AR189" s="77"/>
      <c r="AS189" s="77"/>
      <c r="AT189" s="77"/>
      <c r="AU189" s="77"/>
    </row>
    <row r="190" spans="1:47" x14ac:dyDescent="0.2">
      <c r="A190" s="77"/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77"/>
      <c r="Z190" s="77"/>
      <c r="AA190" s="77"/>
      <c r="AB190" s="77"/>
      <c r="AC190" s="77"/>
      <c r="AD190" s="77"/>
      <c r="AE190" s="77"/>
      <c r="AF190" s="77"/>
      <c r="AG190" s="77"/>
      <c r="AH190" s="77"/>
      <c r="AI190" s="77"/>
      <c r="AJ190" s="77"/>
      <c r="AK190" s="77"/>
      <c r="AL190" s="77"/>
      <c r="AM190" s="77"/>
      <c r="AN190" s="77"/>
      <c r="AO190" s="77"/>
      <c r="AP190" s="77"/>
      <c r="AQ190" s="77"/>
      <c r="AR190" s="77"/>
      <c r="AS190" s="77"/>
      <c r="AT190" s="77"/>
      <c r="AU190" s="77"/>
    </row>
    <row r="191" spans="1:47" x14ac:dyDescent="0.2">
      <c r="A191" s="77"/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  <c r="Z191" s="77"/>
      <c r="AA191" s="77"/>
      <c r="AB191" s="77"/>
      <c r="AC191" s="77"/>
      <c r="AD191" s="77"/>
      <c r="AE191" s="77"/>
      <c r="AF191" s="77"/>
      <c r="AG191" s="77"/>
      <c r="AH191" s="77"/>
      <c r="AI191" s="77"/>
      <c r="AJ191" s="77"/>
      <c r="AK191" s="77"/>
      <c r="AL191" s="77"/>
      <c r="AM191" s="77"/>
      <c r="AN191" s="77"/>
      <c r="AO191" s="77"/>
      <c r="AP191" s="77"/>
      <c r="AQ191" s="77"/>
      <c r="AR191" s="77"/>
      <c r="AS191" s="77"/>
      <c r="AT191" s="77"/>
      <c r="AU191" s="77"/>
    </row>
    <row r="192" spans="1:47" x14ac:dyDescent="0.2">
      <c r="A192" s="77"/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  <c r="Z192" s="77"/>
      <c r="AA192" s="77"/>
      <c r="AB192" s="77"/>
      <c r="AC192" s="77"/>
      <c r="AD192" s="77"/>
      <c r="AE192" s="77"/>
      <c r="AF192" s="77"/>
      <c r="AG192" s="77"/>
      <c r="AH192" s="77"/>
      <c r="AI192" s="77"/>
      <c r="AJ192" s="77"/>
      <c r="AK192" s="77"/>
      <c r="AL192" s="77"/>
      <c r="AM192" s="77"/>
      <c r="AN192" s="77"/>
      <c r="AO192" s="77"/>
      <c r="AP192" s="77"/>
      <c r="AQ192" s="77"/>
      <c r="AR192" s="77"/>
      <c r="AS192" s="77"/>
      <c r="AT192" s="77"/>
      <c r="AU192" s="77"/>
    </row>
    <row r="193" spans="1:47" x14ac:dyDescent="0.2">
      <c r="A193" s="77"/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  <c r="Z193" s="77"/>
      <c r="AA193" s="77"/>
      <c r="AB193" s="77"/>
      <c r="AC193" s="77"/>
      <c r="AD193" s="77"/>
      <c r="AE193" s="77"/>
      <c r="AF193" s="77"/>
      <c r="AG193" s="77"/>
      <c r="AH193" s="77"/>
      <c r="AI193" s="77"/>
      <c r="AJ193" s="77"/>
      <c r="AK193" s="77"/>
      <c r="AL193" s="77"/>
      <c r="AM193" s="77"/>
      <c r="AN193" s="77"/>
      <c r="AO193" s="77"/>
      <c r="AP193" s="77"/>
      <c r="AQ193" s="77"/>
      <c r="AR193" s="77"/>
      <c r="AS193" s="77"/>
      <c r="AT193" s="77"/>
      <c r="AU193" s="77"/>
    </row>
    <row r="194" spans="1:47" x14ac:dyDescent="0.2">
      <c r="A194" s="77"/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  <c r="Z194" s="77"/>
      <c r="AA194" s="77"/>
      <c r="AB194" s="77"/>
      <c r="AC194" s="77"/>
      <c r="AD194" s="77"/>
      <c r="AE194" s="77"/>
      <c r="AF194" s="77"/>
      <c r="AG194" s="77"/>
      <c r="AH194" s="77"/>
      <c r="AI194" s="77"/>
      <c r="AJ194" s="77"/>
      <c r="AK194" s="77"/>
      <c r="AL194" s="77"/>
      <c r="AM194" s="77"/>
      <c r="AN194" s="77"/>
      <c r="AO194" s="77"/>
      <c r="AP194" s="77"/>
      <c r="AQ194" s="77"/>
      <c r="AR194" s="77"/>
      <c r="AS194" s="77"/>
      <c r="AT194" s="77"/>
      <c r="AU194" s="77"/>
    </row>
    <row r="195" spans="1:47" x14ac:dyDescent="0.2">
      <c r="A195" s="77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7"/>
      <c r="Z195" s="77"/>
      <c r="AA195" s="77"/>
      <c r="AB195" s="77"/>
      <c r="AC195" s="77"/>
      <c r="AD195" s="77"/>
      <c r="AE195" s="77"/>
      <c r="AF195" s="77"/>
      <c r="AG195" s="77"/>
      <c r="AH195" s="77"/>
      <c r="AI195" s="77"/>
      <c r="AJ195" s="77"/>
      <c r="AK195" s="77"/>
      <c r="AL195" s="77"/>
      <c r="AM195" s="77"/>
      <c r="AN195" s="77"/>
      <c r="AO195" s="77"/>
      <c r="AP195" s="77"/>
      <c r="AQ195" s="77"/>
      <c r="AR195" s="77"/>
      <c r="AS195" s="77"/>
      <c r="AT195" s="77"/>
      <c r="AU195" s="77"/>
    </row>
    <row r="196" spans="1:47" x14ac:dyDescent="0.2">
      <c r="A196" s="77"/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  <c r="AA196" s="77"/>
      <c r="AB196" s="77"/>
      <c r="AC196" s="77"/>
      <c r="AD196" s="77"/>
      <c r="AE196" s="77"/>
      <c r="AF196" s="77"/>
      <c r="AG196" s="77"/>
      <c r="AH196" s="77"/>
      <c r="AI196" s="77"/>
      <c r="AJ196" s="77"/>
      <c r="AK196" s="77"/>
      <c r="AL196" s="77"/>
      <c r="AM196" s="77"/>
      <c r="AN196" s="77"/>
      <c r="AO196" s="77"/>
      <c r="AP196" s="77"/>
      <c r="AQ196" s="77"/>
      <c r="AR196" s="77"/>
      <c r="AS196" s="77"/>
      <c r="AT196" s="77"/>
      <c r="AU196" s="77"/>
    </row>
    <row r="197" spans="1:47" x14ac:dyDescent="0.2">
      <c r="A197" s="77"/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  <c r="Z197" s="77"/>
      <c r="AA197" s="77"/>
      <c r="AB197" s="77"/>
      <c r="AC197" s="77"/>
      <c r="AD197" s="77"/>
      <c r="AE197" s="77"/>
      <c r="AF197" s="77"/>
      <c r="AG197" s="77"/>
      <c r="AH197" s="77"/>
      <c r="AI197" s="77"/>
      <c r="AJ197" s="77"/>
      <c r="AK197" s="77"/>
      <c r="AL197" s="77"/>
      <c r="AM197" s="77"/>
      <c r="AN197" s="77"/>
      <c r="AO197" s="77"/>
      <c r="AP197" s="77"/>
      <c r="AQ197" s="77"/>
      <c r="AR197" s="77"/>
      <c r="AS197" s="77"/>
      <c r="AT197" s="77"/>
      <c r="AU197" s="77"/>
    </row>
    <row r="198" spans="1:47" x14ac:dyDescent="0.2">
      <c r="A198" s="77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  <c r="AA198" s="77"/>
      <c r="AB198" s="77"/>
      <c r="AC198" s="77"/>
      <c r="AD198" s="77"/>
      <c r="AE198" s="77"/>
      <c r="AF198" s="77"/>
      <c r="AG198" s="77"/>
      <c r="AH198" s="77"/>
      <c r="AI198" s="77"/>
      <c r="AJ198" s="77"/>
      <c r="AK198" s="77"/>
      <c r="AL198" s="77"/>
      <c r="AM198" s="77"/>
      <c r="AN198" s="77"/>
      <c r="AO198" s="77"/>
      <c r="AP198" s="77"/>
      <c r="AQ198" s="77"/>
      <c r="AR198" s="77"/>
      <c r="AS198" s="77"/>
      <c r="AT198" s="77"/>
      <c r="AU198" s="77"/>
    </row>
    <row r="199" spans="1:47" x14ac:dyDescent="0.2">
      <c r="A199" s="77"/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  <c r="AA199" s="77"/>
      <c r="AB199" s="77"/>
      <c r="AC199" s="77"/>
      <c r="AD199" s="77"/>
      <c r="AE199" s="77"/>
      <c r="AF199" s="77"/>
      <c r="AG199" s="77"/>
      <c r="AH199" s="77"/>
      <c r="AI199" s="77"/>
      <c r="AJ199" s="77"/>
      <c r="AK199" s="77"/>
      <c r="AL199" s="77"/>
      <c r="AM199" s="77"/>
      <c r="AN199" s="77"/>
      <c r="AO199" s="77"/>
      <c r="AP199" s="77"/>
      <c r="AQ199" s="77"/>
      <c r="AR199" s="77"/>
      <c r="AS199" s="77"/>
      <c r="AT199" s="77"/>
      <c r="AU199" s="77"/>
    </row>
    <row r="200" spans="1:47" x14ac:dyDescent="0.2">
      <c r="A200" s="77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77"/>
      <c r="AA200" s="77"/>
      <c r="AB200" s="77"/>
      <c r="AC200" s="77"/>
      <c r="AD200" s="77"/>
      <c r="AE200" s="77"/>
      <c r="AF200" s="77"/>
      <c r="AG200" s="77"/>
      <c r="AH200" s="77"/>
      <c r="AI200" s="77"/>
      <c r="AJ200" s="77"/>
      <c r="AK200" s="77"/>
      <c r="AL200" s="77"/>
      <c r="AM200" s="77"/>
      <c r="AN200" s="77"/>
      <c r="AO200" s="77"/>
      <c r="AP200" s="77"/>
      <c r="AQ200" s="77"/>
      <c r="AR200" s="77"/>
      <c r="AS200" s="77"/>
      <c r="AT200" s="77"/>
      <c r="AU200" s="77"/>
    </row>
    <row r="201" spans="1:47" x14ac:dyDescent="0.2">
      <c r="A201" s="77"/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  <c r="Z201" s="77"/>
      <c r="AA201" s="77"/>
      <c r="AB201" s="77"/>
      <c r="AC201" s="77"/>
      <c r="AD201" s="77"/>
      <c r="AE201" s="77"/>
      <c r="AF201" s="77"/>
      <c r="AG201" s="77"/>
      <c r="AH201" s="77"/>
      <c r="AI201" s="77"/>
      <c r="AJ201" s="77"/>
      <c r="AK201" s="77"/>
      <c r="AL201" s="77"/>
      <c r="AM201" s="77"/>
      <c r="AN201" s="77"/>
      <c r="AO201" s="77"/>
      <c r="AP201" s="77"/>
      <c r="AQ201" s="77"/>
      <c r="AR201" s="77"/>
      <c r="AS201" s="77"/>
      <c r="AT201" s="77"/>
      <c r="AU201" s="77"/>
    </row>
    <row r="202" spans="1:47" x14ac:dyDescent="0.2">
      <c r="A202" s="77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  <c r="Z202" s="77"/>
      <c r="AA202" s="77"/>
      <c r="AB202" s="77"/>
      <c r="AC202" s="77"/>
      <c r="AD202" s="77"/>
      <c r="AE202" s="77"/>
      <c r="AF202" s="77"/>
      <c r="AG202" s="77"/>
      <c r="AH202" s="77"/>
      <c r="AI202" s="77"/>
      <c r="AJ202" s="77"/>
      <c r="AK202" s="77"/>
      <c r="AL202" s="77"/>
      <c r="AM202" s="77"/>
      <c r="AN202" s="77"/>
      <c r="AO202" s="77"/>
      <c r="AP202" s="77"/>
      <c r="AQ202" s="77"/>
      <c r="AR202" s="77"/>
      <c r="AS202" s="77"/>
      <c r="AT202" s="77"/>
      <c r="AU202" s="77"/>
    </row>
    <row r="203" spans="1:47" x14ac:dyDescent="0.2">
      <c r="A203" s="77"/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  <c r="Z203" s="77"/>
      <c r="AA203" s="77"/>
      <c r="AB203" s="77"/>
      <c r="AC203" s="77"/>
      <c r="AD203" s="77"/>
      <c r="AE203" s="77"/>
      <c r="AF203" s="77"/>
      <c r="AG203" s="77"/>
      <c r="AH203" s="77"/>
      <c r="AI203" s="77"/>
      <c r="AJ203" s="77"/>
      <c r="AK203" s="77"/>
      <c r="AL203" s="77"/>
      <c r="AM203" s="77"/>
      <c r="AN203" s="77"/>
      <c r="AO203" s="77"/>
      <c r="AP203" s="77"/>
      <c r="AQ203" s="77"/>
      <c r="AR203" s="77"/>
      <c r="AS203" s="77"/>
      <c r="AT203" s="77"/>
      <c r="AU203" s="77"/>
    </row>
    <row r="204" spans="1:47" x14ac:dyDescent="0.2">
      <c r="A204" s="77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  <c r="AA204" s="77"/>
      <c r="AB204" s="77"/>
      <c r="AC204" s="77"/>
      <c r="AD204" s="77"/>
      <c r="AE204" s="77"/>
      <c r="AF204" s="77"/>
      <c r="AG204" s="77"/>
      <c r="AH204" s="77"/>
      <c r="AI204" s="77"/>
      <c r="AJ204" s="77"/>
      <c r="AK204" s="77"/>
      <c r="AL204" s="77"/>
      <c r="AM204" s="77"/>
      <c r="AN204" s="77"/>
      <c r="AO204" s="77"/>
      <c r="AP204" s="77"/>
      <c r="AQ204" s="77"/>
      <c r="AR204" s="77"/>
      <c r="AS204" s="77"/>
      <c r="AT204" s="77"/>
      <c r="AU204" s="77"/>
    </row>
    <row r="205" spans="1:47" x14ac:dyDescent="0.2">
      <c r="A205" s="77"/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  <c r="Z205" s="77"/>
      <c r="AA205" s="77"/>
      <c r="AB205" s="77"/>
      <c r="AC205" s="77"/>
      <c r="AD205" s="77"/>
      <c r="AE205" s="77"/>
      <c r="AF205" s="77"/>
      <c r="AG205" s="77"/>
      <c r="AH205" s="77"/>
      <c r="AI205" s="77"/>
      <c r="AJ205" s="77"/>
      <c r="AK205" s="77"/>
      <c r="AL205" s="77"/>
      <c r="AM205" s="77"/>
      <c r="AN205" s="77"/>
      <c r="AO205" s="77"/>
      <c r="AP205" s="77"/>
      <c r="AQ205" s="77"/>
      <c r="AR205" s="77"/>
      <c r="AS205" s="77"/>
      <c r="AT205" s="77"/>
      <c r="AU205" s="77"/>
    </row>
    <row r="206" spans="1:47" x14ac:dyDescent="0.2">
      <c r="A206" s="77"/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77"/>
      <c r="Y206" s="77"/>
      <c r="Z206" s="77"/>
      <c r="AA206" s="77"/>
      <c r="AB206" s="77"/>
      <c r="AC206" s="77"/>
      <c r="AD206" s="77"/>
      <c r="AE206" s="77"/>
      <c r="AF206" s="77"/>
      <c r="AG206" s="77"/>
      <c r="AH206" s="77"/>
      <c r="AI206" s="77"/>
      <c r="AJ206" s="77"/>
      <c r="AK206" s="77"/>
      <c r="AL206" s="77"/>
      <c r="AM206" s="77"/>
      <c r="AN206" s="77"/>
      <c r="AO206" s="77"/>
      <c r="AP206" s="77"/>
      <c r="AQ206" s="77"/>
      <c r="AR206" s="77"/>
      <c r="AS206" s="77"/>
      <c r="AT206" s="77"/>
      <c r="AU206" s="77"/>
    </row>
    <row r="207" spans="1:47" x14ac:dyDescent="0.2">
      <c r="A207" s="77"/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77"/>
      <c r="Z207" s="77"/>
      <c r="AA207" s="77"/>
      <c r="AB207" s="77"/>
      <c r="AC207" s="77"/>
      <c r="AD207" s="77"/>
      <c r="AE207" s="77"/>
      <c r="AF207" s="77"/>
      <c r="AG207" s="77"/>
      <c r="AH207" s="77"/>
      <c r="AI207" s="77"/>
      <c r="AJ207" s="77"/>
      <c r="AK207" s="77"/>
      <c r="AL207" s="77"/>
      <c r="AM207" s="77"/>
      <c r="AN207" s="77"/>
      <c r="AO207" s="77"/>
      <c r="AP207" s="77"/>
      <c r="AQ207" s="77"/>
      <c r="AR207" s="77"/>
      <c r="AS207" s="77"/>
      <c r="AT207" s="77"/>
      <c r="AU207" s="77"/>
    </row>
    <row r="208" spans="1:47" x14ac:dyDescent="0.2">
      <c r="A208" s="77"/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  <c r="Z208" s="77"/>
      <c r="AA208" s="77"/>
      <c r="AB208" s="77"/>
      <c r="AC208" s="77"/>
      <c r="AD208" s="77"/>
      <c r="AE208" s="77"/>
      <c r="AF208" s="77"/>
      <c r="AG208" s="77"/>
      <c r="AH208" s="77"/>
      <c r="AI208" s="77"/>
      <c r="AJ208" s="77"/>
      <c r="AK208" s="77"/>
      <c r="AL208" s="77"/>
      <c r="AM208" s="77"/>
      <c r="AN208" s="77"/>
      <c r="AO208" s="77"/>
      <c r="AP208" s="77"/>
      <c r="AQ208" s="77"/>
      <c r="AR208" s="77"/>
      <c r="AS208" s="77"/>
      <c r="AT208" s="77"/>
      <c r="AU208" s="77"/>
    </row>
    <row r="209" spans="1:47" x14ac:dyDescent="0.2">
      <c r="A209" s="77"/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  <c r="X209" s="77"/>
      <c r="Y209" s="77"/>
      <c r="Z209" s="77"/>
      <c r="AA209" s="77"/>
      <c r="AB209" s="77"/>
      <c r="AC209" s="77"/>
      <c r="AD209" s="77"/>
      <c r="AE209" s="77"/>
      <c r="AF209" s="77"/>
      <c r="AG209" s="77"/>
      <c r="AH209" s="77"/>
      <c r="AI209" s="77"/>
      <c r="AJ209" s="77"/>
      <c r="AK209" s="77"/>
      <c r="AL209" s="77"/>
      <c r="AM209" s="77"/>
      <c r="AN209" s="77"/>
      <c r="AO209" s="77"/>
      <c r="AP209" s="77"/>
      <c r="AQ209" s="77"/>
      <c r="AR209" s="77"/>
      <c r="AS209" s="77"/>
      <c r="AT209" s="77"/>
      <c r="AU209" s="77"/>
    </row>
    <row r="210" spans="1:47" x14ac:dyDescent="0.2">
      <c r="A210" s="77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  <c r="Z210" s="77"/>
      <c r="AA210" s="77"/>
      <c r="AB210" s="77"/>
      <c r="AC210" s="77"/>
      <c r="AD210" s="77"/>
      <c r="AE210" s="77"/>
      <c r="AF210" s="77"/>
      <c r="AG210" s="77"/>
      <c r="AH210" s="77"/>
      <c r="AI210" s="77"/>
      <c r="AJ210" s="77"/>
      <c r="AK210" s="77"/>
      <c r="AL210" s="77"/>
      <c r="AM210" s="77"/>
      <c r="AN210" s="77"/>
      <c r="AO210" s="77"/>
      <c r="AP210" s="77"/>
      <c r="AQ210" s="77"/>
      <c r="AR210" s="77"/>
      <c r="AS210" s="77"/>
      <c r="AT210" s="77"/>
      <c r="AU210" s="77"/>
    </row>
    <row r="211" spans="1:47" x14ac:dyDescent="0.2">
      <c r="A211" s="77"/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  <c r="X211" s="77"/>
      <c r="Y211" s="77"/>
      <c r="Z211" s="77"/>
      <c r="AA211" s="77"/>
      <c r="AB211" s="77"/>
      <c r="AC211" s="77"/>
      <c r="AD211" s="77"/>
      <c r="AE211" s="77"/>
      <c r="AF211" s="77"/>
      <c r="AG211" s="77"/>
      <c r="AH211" s="77"/>
      <c r="AI211" s="77"/>
      <c r="AJ211" s="77"/>
      <c r="AK211" s="77"/>
      <c r="AL211" s="77"/>
      <c r="AM211" s="77"/>
      <c r="AN211" s="77"/>
      <c r="AO211" s="77"/>
      <c r="AP211" s="77"/>
      <c r="AQ211" s="77"/>
      <c r="AR211" s="77"/>
      <c r="AS211" s="77"/>
      <c r="AT211" s="77"/>
      <c r="AU211" s="77"/>
    </row>
    <row r="212" spans="1:47" x14ac:dyDescent="0.2">
      <c r="A212" s="77"/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/>
      <c r="X212" s="77"/>
      <c r="Y212" s="77"/>
      <c r="Z212" s="77"/>
      <c r="AA212" s="77"/>
      <c r="AB212" s="77"/>
      <c r="AC212" s="77"/>
      <c r="AD212" s="77"/>
      <c r="AE212" s="77"/>
      <c r="AF212" s="77"/>
      <c r="AG212" s="77"/>
      <c r="AH212" s="77"/>
      <c r="AI212" s="77"/>
      <c r="AJ212" s="77"/>
      <c r="AK212" s="77"/>
      <c r="AL212" s="77"/>
      <c r="AM212" s="77"/>
      <c r="AN212" s="77"/>
      <c r="AO212" s="77"/>
      <c r="AP212" s="77"/>
      <c r="AQ212" s="77"/>
      <c r="AR212" s="77"/>
      <c r="AS212" s="77"/>
      <c r="AT212" s="77"/>
      <c r="AU212" s="77"/>
    </row>
    <row r="213" spans="1:47" x14ac:dyDescent="0.2">
      <c r="A213" s="77"/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7"/>
      <c r="Z213" s="77"/>
      <c r="AA213" s="77"/>
      <c r="AB213" s="77"/>
      <c r="AC213" s="77"/>
      <c r="AD213" s="77"/>
      <c r="AE213" s="77"/>
      <c r="AF213" s="77"/>
      <c r="AG213" s="77"/>
      <c r="AH213" s="77"/>
      <c r="AI213" s="77"/>
      <c r="AJ213" s="77"/>
      <c r="AK213" s="77"/>
      <c r="AL213" s="77"/>
      <c r="AM213" s="77"/>
      <c r="AN213" s="77"/>
      <c r="AO213" s="77"/>
      <c r="AP213" s="77"/>
      <c r="AQ213" s="77"/>
      <c r="AR213" s="77"/>
      <c r="AS213" s="77"/>
      <c r="AT213" s="77"/>
      <c r="AU213" s="77"/>
    </row>
    <row r="214" spans="1:47" x14ac:dyDescent="0.2">
      <c r="A214" s="77"/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77"/>
      <c r="Z214" s="77"/>
      <c r="AA214" s="77"/>
      <c r="AB214" s="77"/>
      <c r="AC214" s="77"/>
      <c r="AD214" s="77"/>
      <c r="AE214" s="77"/>
      <c r="AF214" s="77"/>
      <c r="AG214" s="77"/>
      <c r="AH214" s="77"/>
      <c r="AI214" s="77"/>
      <c r="AJ214" s="77"/>
      <c r="AK214" s="77"/>
      <c r="AL214" s="77"/>
      <c r="AM214" s="77"/>
      <c r="AN214" s="77"/>
      <c r="AO214" s="77"/>
      <c r="AP214" s="77"/>
      <c r="AQ214" s="77"/>
      <c r="AR214" s="77"/>
      <c r="AS214" s="77"/>
      <c r="AT214" s="77"/>
      <c r="AU214" s="77"/>
    </row>
    <row r="215" spans="1:47" x14ac:dyDescent="0.2">
      <c r="A215" s="77"/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  <c r="X215" s="77"/>
      <c r="Y215" s="77"/>
      <c r="Z215" s="77"/>
      <c r="AA215" s="77"/>
      <c r="AB215" s="77"/>
      <c r="AC215" s="77"/>
      <c r="AD215" s="77"/>
      <c r="AE215" s="77"/>
      <c r="AF215" s="77"/>
      <c r="AG215" s="77"/>
      <c r="AH215" s="77"/>
      <c r="AI215" s="77"/>
      <c r="AJ215" s="77"/>
      <c r="AK215" s="77"/>
      <c r="AL215" s="77"/>
      <c r="AM215" s="77"/>
      <c r="AN215" s="77"/>
      <c r="AO215" s="77"/>
      <c r="AP215" s="77"/>
      <c r="AQ215" s="77"/>
      <c r="AR215" s="77"/>
      <c r="AS215" s="77"/>
      <c r="AT215" s="77"/>
      <c r="AU215" s="77"/>
    </row>
    <row r="216" spans="1:47" x14ac:dyDescent="0.2">
      <c r="A216" s="77"/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77"/>
      <c r="AA216" s="77"/>
      <c r="AB216" s="77"/>
      <c r="AC216" s="77"/>
      <c r="AD216" s="77"/>
      <c r="AE216" s="77"/>
      <c r="AF216" s="77"/>
      <c r="AG216" s="77"/>
      <c r="AH216" s="77"/>
      <c r="AI216" s="77"/>
      <c r="AJ216" s="77"/>
      <c r="AK216" s="77"/>
      <c r="AL216" s="77"/>
      <c r="AM216" s="77"/>
      <c r="AN216" s="77"/>
      <c r="AO216" s="77"/>
      <c r="AP216" s="77"/>
      <c r="AQ216" s="77"/>
      <c r="AR216" s="77"/>
      <c r="AS216" s="77"/>
      <c r="AT216" s="77"/>
      <c r="AU216" s="77"/>
    </row>
    <row r="217" spans="1:47" x14ac:dyDescent="0.2">
      <c r="A217" s="77"/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77"/>
      <c r="X217" s="77"/>
      <c r="Y217" s="77"/>
      <c r="Z217" s="77"/>
      <c r="AA217" s="77"/>
      <c r="AB217" s="77"/>
      <c r="AC217" s="77"/>
      <c r="AD217" s="77"/>
      <c r="AE217" s="77"/>
      <c r="AF217" s="77"/>
      <c r="AG217" s="77"/>
      <c r="AH217" s="77"/>
      <c r="AI217" s="77"/>
      <c r="AJ217" s="77"/>
      <c r="AK217" s="77"/>
      <c r="AL217" s="77"/>
      <c r="AM217" s="77"/>
      <c r="AN217" s="77"/>
      <c r="AO217" s="77"/>
      <c r="AP217" s="77"/>
      <c r="AQ217" s="77"/>
      <c r="AR217" s="77"/>
      <c r="AS217" s="77"/>
      <c r="AT217" s="77"/>
      <c r="AU217" s="77"/>
    </row>
    <row r="218" spans="1:47" x14ac:dyDescent="0.2">
      <c r="A218" s="77"/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  <c r="W218" s="77"/>
      <c r="X218" s="77"/>
      <c r="Y218" s="77"/>
      <c r="Z218" s="77"/>
      <c r="AA218" s="77"/>
      <c r="AB218" s="77"/>
      <c r="AC218" s="77"/>
      <c r="AD218" s="77"/>
      <c r="AE218" s="77"/>
      <c r="AF218" s="77"/>
      <c r="AG218" s="77"/>
      <c r="AH218" s="77"/>
      <c r="AI218" s="77"/>
      <c r="AJ218" s="77"/>
      <c r="AK218" s="77"/>
      <c r="AL218" s="77"/>
      <c r="AM218" s="77"/>
      <c r="AN218" s="77"/>
      <c r="AO218" s="77"/>
      <c r="AP218" s="77"/>
      <c r="AQ218" s="77"/>
      <c r="AR218" s="77"/>
      <c r="AS218" s="77"/>
      <c r="AT218" s="77"/>
      <c r="AU218" s="77"/>
    </row>
    <row r="219" spans="1:47" x14ac:dyDescent="0.2">
      <c r="A219" s="77"/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  <c r="W219" s="77"/>
      <c r="X219" s="77"/>
      <c r="Y219" s="77"/>
      <c r="Z219" s="77"/>
      <c r="AA219" s="77"/>
      <c r="AB219" s="77"/>
      <c r="AC219" s="77"/>
      <c r="AD219" s="77"/>
      <c r="AE219" s="77"/>
      <c r="AF219" s="77"/>
      <c r="AG219" s="77"/>
      <c r="AH219" s="77"/>
      <c r="AI219" s="77"/>
      <c r="AJ219" s="77"/>
      <c r="AK219" s="77"/>
      <c r="AL219" s="77"/>
      <c r="AM219" s="77"/>
      <c r="AN219" s="77"/>
      <c r="AO219" s="77"/>
      <c r="AP219" s="77"/>
      <c r="AQ219" s="77"/>
      <c r="AR219" s="77"/>
      <c r="AS219" s="77"/>
      <c r="AT219" s="77"/>
      <c r="AU219" s="77"/>
    </row>
    <row r="220" spans="1:47" x14ac:dyDescent="0.2">
      <c r="A220" s="77"/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  <c r="W220" s="77"/>
      <c r="X220" s="77"/>
      <c r="Y220" s="77"/>
      <c r="Z220" s="77"/>
      <c r="AA220" s="77"/>
      <c r="AB220" s="77"/>
      <c r="AC220" s="77"/>
      <c r="AD220" s="77"/>
      <c r="AE220" s="77"/>
      <c r="AF220" s="77"/>
      <c r="AG220" s="77"/>
      <c r="AH220" s="77"/>
      <c r="AI220" s="77"/>
      <c r="AJ220" s="77"/>
      <c r="AK220" s="77"/>
      <c r="AL220" s="77"/>
      <c r="AM220" s="77"/>
      <c r="AN220" s="77"/>
      <c r="AO220" s="77"/>
      <c r="AP220" s="77"/>
      <c r="AQ220" s="77"/>
      <c r="AR220" s="77"/>
      <c r="AS220" s="77"/>
      <c r="AT220" s="77"/>
      <c r="AU220" s="77"/>
    </row>
    <row r="221" spans="1:47" x14ac:dyDescent="0.2">
      <c r="A221" s="77"/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77"/>
      <c r="X221" s="77"/>
      <c r="Y221" s="77"/>
      <c r="Z221" s="77"/>
      <c r="AA221" s="77"/>
      <c r="AB221" s="77"/>
      <c r="AC221" s="77"/>
      <c r="AD221" s="77"/>
      <c r="AE221" s="77"/>
      <c r="AF221" s="77"/>
      <c r="AG221" s="77"/>
      <c r="AH221" s="77"/>
      <c r="AI221" s="77"/>
      <c r="AJ221" s="77"/>
      <c r="AK221" s="77"/>
      <c r="AL221" s="77"/>
      <c r="AM221" s="77"/>
      <c r="AN221" s="77"/>
      <c r="AO221" s="77"/>
      <c r="AP221" s="77"/>
      <c r="AQ221" s="77"/>
      <c r="AR221" s="77"/>
      <c r="AS221" s="77"/>
      <c r="AT221" s="77"/>
      <c r="AU221" s="77"/>
    </row>
    <row r="222" spans="1:47" x14ac:dyDescent="0.2">
      <c r="A222" s="77"/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  <c r="W222" s="77"/>
      <c r="X222" s="77"/>
      <c r="Y222" s="77"/>
      <c r="Z222" s="77"/>
      <c r="AA222" s="77"/>
      <c r="AB222" s="77"/>
      <c r="AC222" s="77"/>
      <c r="AD222" s="77"/>
      <c r="AE222" s="77"/>
      <c r="AF222" s="77"/>
      <c r="AG222" s="77"/>
      <c r="AH222" s="77"/>
      <c r="AI222" s="77"/>
      <c r="AJ222" s="77"/>
      <c r="AK222" s="77"/>
      <c r="AL222" s="77"/>
      <c r="AM222" s="77"/>
      <c r="AN222" s="77"/>
      <c r="AO222" s="77"/>
      <c r="AP222" s="77"/>
      <c r="AQ222" s="77"/>
      <c r="AR222" s="77"/>
      <c r="AS222" s="77"/>
      <c r="AT222" s="77"/>
      <c r="AU222" s="77"/>
    </row>
    <row r="223" spans="1:47" x14ac:dyDescent="0.2">
      <c r="A223" s="77"/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77"/>
      <c r="W223" s="77"/>
      <c r="X223" s="77"/>
      <c r="Y223" s="77"/>
      <c r="Z223" s="77"/>
      <c r="AA223" s="77"/>
      <c r="AB223" s="77"/>
      <c r="AC223" s="77"/>
      <c r="AD223" s="77"/>
      <c r="AE223" s="77"/>
      <c r="AF223" s="77"/>
      <c r="AG223" s="77"/>
      <c r="AH223" s="77"/>
      <c r="AI223" s="77"/>
      <c r="AJ223" s="77"/>
      <c r="AK223" s="77"/>
      <c r="AL223" s="77"/>
      <c r="AM223" s="77"/>
      <c r="AN223" s="77"/>
      <c r="AO223" s="77"/>
      <c r="AP223" s="77"/>
      <c r="AQ223" s="77"/>
      <c r="AR223" s="77"/>
      <c r="AS223" s="77"/>
      <c r="AT223" s="77"/>
      <c r="AU223" s="77"/>
    </row>
    <row r="224" spans="1:47" x14ac:dyDescent="0.2">
      <c r="A224" s="77"/>
      <c r="B224" s="77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  <c r="V224" s="77"/>
      <c r="W224" s="77"/>
      <c r="X224" s="77"/>
      <c r="Y224" s="77"/>
      <c r="Z224" s="77"/>
      <c r="AA224" s="77"/>
      <c r="AB224" s="77"/>
      <c r="AC224" s="77"/>
      <c r="AD224" s="77"/>
      <c r="AE224" s="77"/>
      <c r="AF224" s="77"/>
      <c r="AG224" s="77"/>
      <c r="AH224" s="77"/>
      <c r="AI224" s="77"/>
      <c r="AJ224" s="77"/>
      <c r="AK224" s="77"/>
      <c r="AL224" s="77"/>
      <c r="AM224" s="77"/>
      <c r="AN224" s="77"/>
      <c r="AO224" s="77"/>
      <c r="AP224" s="77"/>
      <c r="AQ224" s="77"/>
      <c r="AR224" s="77"/>
      <c r="AS224" s="77"/>
      <c r="AT224" s="77"/>
      <c r="AU224" s="77"/>
    </row>
    <row r="225" spans="1:47" x14ac:dyDescent="0.2">
      <c r="A225" s="77"/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  <c r="V225" s="77"/>
      <c r="W225" s="77"/>
      <c r="X225" s="77"/>
      <c r="Y225" s="77"/>
      <c r="Z225" s="77"/>
      <c r="AA225" s="77"/>
      <c r="AB225" s="77"/>
      <c r="AC225" s="77"/>
      <c r="AD225" s="77"/>
      <c r="AE225" s="77"/>
      <c r="AF225" s="77"/>
      <c r="AG225" s="77"/>
      <c r="AH225" s="77"/>
      <c r="AI225" s="77"/>
      <c r="AJ225" s="77"/>
      <c r="AK225" s="77"/>
      <c r="AL225" s="77"/>
      <c r="AM225" s="77"/>
      <c r="AN225" s="77"/>
      <c r="AO225" s="77"/>
      <c r="AP225" s="77"/>
      <c r="AQ225" s="77"/>
      <c r="AR225" s="77"/>
      <c r="AS225" s="77"/>
      <c r="AT225" s="77"/>
      <c r="AU225" s="77"/>
    </row>
    <row r="226" spans="1:47" x14ac:dyDescent="0.2">
      <c r="A226" s="77"/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  <c r="W226" s="77"/>
      <c r="X226" s="77"/>
      <c r="Y226" s="77"/>
      <c r="Z226" s="77"/>
      <c r="AA226" s="77"/>
      <c r="AB226" s="77"/>
      <c r="AC226" s="77"/>
      <c r="AD226" s="77"/>
      <c r="AE226" s="77"/>
      <c r="AF226" s="77"/>
      <c r="AG226" s="77"/>
      <c r="AH226" s="77"/>
      <c r="AI226" s="77"/>
      <c r="AJ226" s="77"/>
      <c r="AK226" s="77"/>
      <c r="AL226" s="77"/>
      <c r="AM226" s="77"/>
      <c r="AN226" s="77"/>
      <c r="AO226" s="77"/>
      <c r="AP226" s="77"/>
      <c r="AQ226" s="77"/>
      <c r="AR226" s="77"/>
      <c r="AS226" s="77"/>
      <c r="AT226" s="77"/>
      <c r="AU226" s="77"/>
    </row>
    <row r="227" spans="1:47" x14ac:dyDescent="0.2">
      <c r="A227" s="77"/>
      <c r="B227" s="77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  <c r="W227" s="77"/>
      <c r="X227" s="77"/>
      <c r="Y227" s="77"/>
      <c r="Z227" s="77"/>
      <c r="AA227" s="77"/>
      <c r="AB227" s="77"/>
      <c r="AC227" s="77"/>
      <c r="AD227" s="77"/>
      <c r="AE227" s="77"/>
      <c r="AF227" s="77"/>
      <c r="AG227" s="77"/>
      <c r="AH227" s="77"/>
      <c r="AI227" s="77"/>
      <c r="AJ227" s="77"/>
      <c r="AK227" s="77"/>
      <c r="AL227" s="77"/>
      <c r="AM227" s="77"/>
      <c r="AN227" s="77"/>
      <c r="AO227" s="77"/>
      <c r="AP227" s="77"/>
      <c r="AQ227" s="77"/>
      <c r="AR227" s="77"/>
      <c r="AS227" s="77"/>
      <c r="AT227" s="77"/>
      <c r="AU227" s="77"/>
    </row>
    <row r="228" spans="1:47" x14ac:dyDescent="0.2">
      <c r="A228" s="77"/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  <c r="V228" s="77"/>
      <c r="W228" s="77"/>
      <c r="X228" s="77"/>
      <c r="Y228" s="77"/>
      <c r="Z228" s="77"/>
      <c r="AA228" s="77"/>
      <c r="AB228" s="77"/>
      <c r="AC228" s="77"/>
      <c r="AD228" s="77"/>
      <c r="AE228" s="77"/>
      <c r="AF228" s="77"/>
      <c r="AG228" s="77"/>
      <c r="AH228" s="77"/>
      <c r="AI228" s="77"/>
      <c r="AJ228" s="77"/>
      <c r="AK228" s="77"/>
      <c r="AL228" s="77"/>
      <c r="AM228" s="77"/>
      <c r="AN228" s="77"/>
      <c r="AO228" s="77"/>
      <c r="AP228" s="77"/>
      <c r="AQ228" s="77"/>
      <c r="AR228" s="77"/>
      <c r="AS228" s="77"/>
      <c r="AT228" s="77"/>
      <c r="AU228" s="77"/>
    </row>
    <row r="229" spans="1:47" x14ac:dyDescent="0.2">
      <c r="A229" s="77"/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77"/>
      <c r="V229" s="77"/>
      <c r="W229" s="77"/>
      <c r="X229" s="77"/>
      <c r="Y229" s="77"/>
      <c r="Z229" s="77"/>
      <c r="AA229" s="77"/>
      <c r="AB229" s="77"/>
      <c r="AC229" s="77"/>
      <c r="AD229" s="77"/>
      <c r="AE229" s="77"/>
      <c r="AF229" s="77"/>
      <c r="AG229" s="77"/>
      <c r="AH229" s="77"/>
      <c r="AI229" s="77"/>
      <c r="AJ229" s="77"/>
      <c r="AK229" s="77"/>
      <c r="AL229" s="77"/>
      <c r="AM229" s="77"/>
      <c r="AN229" s="77"/>
      <c r="AO229" s="77"/>
      <c r="AP229" s="77"/>
      <c r="AQ229" s="77"/>
      <c r="AR229" s="77"/>
      <c r="AS229" s="77"/>
      <c r="AT229" s="77"/>
      <c r="AU229" s="77"/>
    </row>
    <row r="230" spans="1:47" x14ac:dyDescent="0.2">
      <c r="A230" s="77"/>
      <c r="B230" s="77"/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  <c r="V230" s="77"/>
      <c r="W230" s="77"/>
      <c r="X230" s="77"/>
      <c r="Y230" s="77"/>
      <c r="Z230" s="77"/>
      <c r="AA230" s="77"/>
      <c r="AB230" s="77"/>
      <c r="AC230" s="77"/>
      <c r="AD230" s="77"/>
      <c r="AE230" s="77"/>
      <c r="AF230" s="77"/>
      <c r="AG230" s="77"/>
      <c r="AH230" s="77"/>
      <c r="AI230" s="77"/>
      <c r="AJ230" s="77"/>
      <c r="AK230" s="77"/>
      <c r="AL230" s="77"/>
      <c r="AM230" s="77"/>
      <c r="AN230" s="77"/>
      <c r="AO230" s="77"/>
      <c r="AP230" s="77"/>
      <c r="AQ230" s="77"/>
      <c r="AR230" s="77"/>
      <c r="AS230" s="77"/>
      <c r="AT230" s="77"/>
      <c r="AU230" s="77"/>
    </row>
    <row r="231" spans="1:47" x14ac:dyDescent="0.2">
      <c r="A231" s="77"/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  <c r="V231" s="77"/>
      <c r="W231" s="77"/>
      <c r="X231" s="77"/>
      <c r="Y231" s="77"/>
      <c r="Z231" s="77"/>
      <c r="AA231" s="77"/>
      <c r="AB231" s="77"/>
      <c r="AC231" s="77"/>
      <c r="AD231" s="77"/>
      <c r="AE231" s="77"/>
      <c r="AF231" s="77"/>
      <c r="AG231" s="77"/>
      <c r="AH231" s="77"/>
      <c r="AI231" s="77"/>
      <c r="AJ231" s="77"/>
      <c r="AK231" s="77"/>
      <c r="AL231" s="77"/>
      <c r="AM231" s="77"/>
      <c r="AN231" s="77"/>
      <c r="AO231" s="77"/>
      <c r="AP231" s="77"/>
      <c r="AQ231" s="77"/>
      <c r="AR231" s="77"/>
      <c r="AS231" s="77"/>
      <c r="AT231" s="77"/>
      <c r="AU231" s="77"/>
    </row>
    <row r="232" spans="1:47" x14ac:dyDescent="0.2">
      <c r="A232" s="77"/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  <c r="V232" s="77"/>
      <c r="W232" s="77"/>
      <c r="X232" s="77"/>
      <c r="Y232" s="77"/>
      <c r="Z232" s="77"/>
      <c r="AA232" s="77"/>
      <c r="AB232" s="77"/>
      <c r="AC232" s="77"/>
      <c r="AD232" s="77"/>
      <c r="AE232" s="77"/>
      <c r="AF232" s="77"/>
      <c r="AG232" s="77"/>
      <c r="AH232" s="77"/>
      <c r="AI232" s="77"/>
      <c r="AJ232" s="77"/>
      <c r="AK232" s="77"/>
      <c r="AL232" s="77"/>
      <c r="AM232" s="77"/>
      <c r="AN232" s="77"/>
      <c r="AO232" s="77"/>
      <c r="AP232" s="77"/>
      <c r="AQ232" s="77"/>
      <c r="AR232" s="77"/>
      <c r="AS232" s="77"/>
      <c r="AT232" s="77"/>
      <c r="AU232" s="77"/>
    </row>
    <row r="233" spans="1:47" x14ac:dyDescent="0.2">
      <c r="A233" s="77"/>
      <c r="B233" s="77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  <c r="Z233" s="77"/>
      <c r="AA233" s="77"/>
      <c r="AB233" s="77"/>
      <c r="AC233" s="77"/>
      <c r="AD233" s="77"/>
      <c r="AE233" s="77"/>
      <c r="AF233" s="77"/>
      <c r="AG233" s="77"/>
      <c r="AH233" s="77"/>
      <c r="AI233" s="77"/>
      <c r="AJ233" s="77"/>
      <c r="AK233" s="77"/>
      <c r="AL233" s="77"/>
      <c r="AM233" s="77"/>
      <c r="AN233" s="77"/>
      <c r="AO233" s="77"/>
      <c r="AP233" s="77"/>
      <c r="AQ233" s="77"/>
      <c r="AR233" s="77"/>
      <c r="AS233" s="77"/>
      <c r="AT233" s="77"/>
      <c r="AU233" s="77"/>
    </row>
    <row r="234" spans="1:47" x14ac:dyDescent="0.2">
      <c r="A234" s="77"/>
      <c r="B234" s="77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  <c r="V234" s="77"/>
      <c r="W234" s="77"/>
      <c r="X234" s="77"/>
      <c r="Y234" s="77"/>
      <c r="Z234" s="77"/>
      <c r="AA234" s="77"/>
      <c r="AB234" s="77"/>
      <c r="AC234" s="77"/>
      <c r="AD234" s="77"/>
      <c r="AE234" s="77"/>
      <c r="AF234" s="77"/>
      <c r="AG234" s="77"/>
      <c r="AH234" s="77"/>
      <c r="AI234" s="77"/>
      <c r="AJ234" s="77"/>
      <c r="AK234" s="77"/>
      <c r="AL234" s="77"/>
      <c r="AM234" s="77"/>
      <c r="AN234" s="77"/>
      <c r="AO234" s="77"/>
      <c r="AP234" s="77"/>
      <c r="AQ234" s="77"/>
      <c r="AR234" s="77"/>
      <c r="AS234" s="77"/>
      <c r="AT234" s="77"/>
      <c r="AU234" s="77"/>
    </row>
    <row r="235" spans="1:47" x14ac:dyDescent="0.2">
      <c r="A235" s="77"/>
      <c r="B235" s="77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7"/>
      <c r="Z235" s="77"/>
      <c r="AA235" s="77"/>
      <c r="AB235" s="77"/>
      <c r="AC235" s="77"/>
      <c r="AD235" s="77"/>
      <c r="AE235" s="77"/>
      <c r="AF235" s="77"/>
      <c r="AG235" s="77"/>
      <c r="AH235" s="77"/>
      <c r="AI235" s="77"/>
      <c r="AJ235" s="77"/>
      <c r="AK235" s="77"/>
      <c r="AL235" s="77"/>
      <c r="AM235" s="77"/>
      <c r="AN235" s="77"/>
      <c r="AO235" s="77"/>
      <c r="AP235" s="77"/>
      <c r="AQ235" s="77"/>
      <c r="AR235" s="77"/>
      <c r="AS235" s="77"/>
      <c r="AT235" s="77"/>
      <c r="AU235" s="77"/>
    </row>
    <row r="236" spans="1:47" x14ac:dyDescent="0.2">
      <c r="A236" s="77"/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  <c r="W236" s="77"/>
      <c r="X236" s="77"/>
      <c r="Y236" s="77"/>
      <c r="Z236" s="77"/>
      <c r="AA236" s="77"/>
      <c r="AB236" s="77"/>
      <c r="AC236" s="77"/>
      <c r="AD236" s="77"/>
      <c r="AE236" s="77"/>
      <c r="AF236" s="77"/>
      <c r="AG236" s="77"/>
      <c r="AH236" s="77"/>
      <c r="AI236" s="77"/>
      <c r="AJ236" s="77"/>
      <c r="AK236" s="77"/>
      <c r="AL236" s="77"/>
      <c r="AM236" s="77"/>
      <c r="AN236" s="77"/>
      <c r="AO236" s="77"/>
      <c r="AP236" s="77"/>
      <c r="AQ236" s="77"/>
      <c r="AR236" s="77"/>
      <c r="AS236" s="77"/>
      <c r="AT236" s="77"/>
      <c r="AU236" s="77"/>
    </row>
    <row r="237" spans="1:47" x14ac:dyDescent="0.2">
      <c r="A237" s="77"/>
      <c r="B237" s="77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7"/>
      <c r="V237" s="77"/>
      <c r="W237" s="77"/>
      <c r="X237" s="77"/>
      <c r="Y237" s="77"/>
      <c r="Z237" s="77"/>
      <c r="AA237" s="77"/>
      <c r="AB237" s="77"/>
      <c r="AC237" s="77"/>
      <c r="AD237" s="77"/>
      <c r="AE237" s="77"/>
      <c r="AF237" s="77"/>
      <c r="AG237" s="77"/>
      <c r="AH237" s="77"/>
      <c r="AI237" s="77"/>
      <c r="AJ237" s="77"/>
      <c r="AK237" s="77"/>
      <c r="AL237" s="77"/>
      <c r="AM237" s="77"/>
      <c r="AN237" s="77"/>
      <c r="AO237" s="77"/>
      <c r="AP237" s="77"/>
      <c r="AQ237" s="77"/>
      <c r="AR237" s="77"/>
      <c r="AS237" s="77"/>
      <c r="AT237" s="77"/>
      <c r="AU237" s="77"/>
    </row>
    <row r="238" spans="1:47" x14ac:dyDescent="0.2">
      <c r="A238" s="77"/>
      <c r="B238" s="77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77"/>
      <c r="U238" s="77"/>
      <c r="V238" s="77"/>
      <c r="W238" s="77"/>
      <c r="X238" s="77"/>
      <c r="Y238" s="77"/>
      <c r="Z238" s="77"/>
      <c r="AA238" s="77"/>
      <c r="AB238" s="77"/>
      <c r="AC238" s="77"/>
      <c r="AD238" s="77"/>
      <c r="AE238" s="77"/>
      <c r="AF238" s="77"/>
      <c r="AG238" s="77"/>
      <c r="AH238" s="77"/>
      <c r="AI238" s="77"/>
      <c r="AJ238" s="77"/>
      <c r="AK238" s="77"/>
      <c r="AL238" s="77"/>
      <c r="AM238" s="77"/>
      <c r="AN238" s="77"/>
      <c r="AO238" s="77"/>
      <c r="AP238" s="77"/>
      <c r="AQ238" s="77"/>
      <c r="AR238" s="77"/>
      <c r="AS238" s="77"/>
      <c r="AT238" s="77"/>
      <c r="AU238" s="77"/>
    </row>
    <row r="239" spans="1:47" x14ac:dyDescent="0.2">
      <c r="A239" s="77"/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77"/>
      <c r="U239" s="77"/>
      <c r="V239" s="77"/>
      <c r="W239" s="77"/>
      <c r="X239" s="77"/>
      <c r="Y239" s="77"/>
      <c r="Z239" s="77"/>
      <c r="AA239" s="77"/>
      <c r="AB239" s="77"/>
      <c r="AC239" s="77"/>
      <c r="AD239" s="77"/>
      <c r="AE239" s="77"/>
      <c r="AF239" s="77"/>
      <c r="AG239" s="77"/>
      <c r="AH239" s="77"/>
      <c r="AI239" s="77"/>
      <c r="AJ239" s="77"/>
      <c r="AK239" s="77"/>
      <c r="AL239" s="77"/>
      <c r="AM239" s="77"/>
      <c r="AN239" s="77"/>
      <c r="AO239" s="77"/>
      <c r="AP239" s="77"/>
      <c r="AQ239" s="77"/>
      <c r="AR239" s="77"/>
      <c r="AS239" s="77"/>
      <c r="AT239" s="77"/>
      <c r="AU239" s="77"/>
    </row>
    <row r="240" spans="1:47" x14ac:dyDescent="0.2">
      <c r="A240" s="77"/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  <c r="V240" s="77"/>
      <c r="W240" s="77"/>
      <c r="X240" s="77"/>
      <c r="Y240" s="77"/>
      <c r="Z240" s="77"/>
      <c r="AA240" s="77"/>
      <c r="AB240" s="77"/>
      <c r="AC240" s="77"/>
      <c r="AD240" s="77"/>
      <c r="AE240" s="77"/>
      <c r="AF240" s="77"/>
      <c r="AG240" s="77"/>
      <c r="AH240" s="77"/>
      <c r="AI240" s="77"/>
      <c r="AJ240" s="77"/>
      <c r="AK240" s="77"/>
      <c r="AL240" s="77"/>
      <c r="AM240" s="77"/>
      <c r="AN240" s="77"/>
      <c r="AO240" s="77"/>
      <c r="AP240" s="77"/>
      <c r="AQ240" s="77"/>
      <c r="AR240" s="77"/>
      <c r="AS240" s="77"/>
      <c r="AT240" s="77"/>
      <c r="AU240" s="77"/>
    </row>
    <row r="241" spans="1:47" x14ac:dyDescent="0.2">
      <c r="A241" s="77"/>
      <c r="B241" s="77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  <c r="V241" s="77"/>
      <c r="W241" s="77"/>
      <c r="X241" s="77"/>
      <c r="Y241" s="77"/>
      <c r="Z241" s="77"/>
      <c r="AA241" s="77"/>
      <c r="AB241" s="77"/>
      <c r="AC241" s="77"/>
      <c r="AD241" s="77"/>
      <c r="AE241" s="77"/>
      <c r="AF241" s="77"/>
      <c r="AG241" s="77"/>
      <c r="AH241" s="77"/>
      <c r="AI241" s="77"/>
      <c r="AJ241" s="77"/>
      <c r="AK241" s="77"/>
      <c r="AL241" s="77"/>
      <c r="AM241" s="77"/>
      <c r="AN241" s="77"/>
      <c r="AO241" s="77"/>
      <c r="AP241" s="77"/>
      <c r="AQ241" s="77"/>
      <c r="AR241" s="77"/>
      <c r="AS241" s="77"/>
      <c r="AT241" s="77"/>
      <c r="AU241" s="77"/>
    </row>
    <row r="242" spans="1:47" x14ac:dyDescent="0.2">
      <c r="A242" s="77"/>
      <c r="B242" s="77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77"/>
      <c r="U242" s="77"/>
      <c r="V242" s="77"/>
      <c r="W242" s="77"/>
      <c r="X242" s="77"/>
      <c r="Y242" s="77"/>
      <c r="Z242" s="77"/>
      <c r="AA242" s="77"/>
      <c r="AB242" s="77"/>
      <c r="AC242" s="77"/>
      <c r="AD242" s="77"/>
      <c r="AE242" s="77"/>
      <c r="AF242" s="77"/>
      <c r="AG242" s="77"/>
      <c r="AH242" s="77"/>
      <c r="AI242" s="77"/>
      <c r="AJ242" s="77"/>
      <c r="AK242" s="77"/>
      <c r="AL242" s="77"/>
      <c r="AM242" s="77"/>
      <c r="AN242" s="77"/>
      <c r="AO242" s="77"/>
      <c r="AP242" s="77"/>
      <c r="AQ242" s="77"/>
      <c r="AR242" s="77"/>
      <c r="AS242" s="77"/>
      <c r="AT242" s="77"/>
      <c r="AU242" s="77"/>
    </row>
    <row r="243" spans="1:47" x14ac:dyDescent="0.2">
      <c r="A243" s="77"/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  <c r="V243" s="77"/>
      <c r="W243" s="77"/>
      <c r="X243" s="77"/>
      <c r="Y243" s="77"/>
      <c r="Z243" s="77"/>
      <c r="AA243" s="77"/>
      <c r="AB243" s="77"/>
      <c r="AC243" s="77"/>
      <c r="AD243" s="77"/>
      <c r="AE243" s="77"/>
      <c r="AF243" s="77"/>
      <c r="AG243" s="77"/>
      <c r="AH243" s="77"/>
      <c r="AI243" s="77"/>
      <c r="AJ243" s="77"/>
      <c r="AK243" s="77"/>
      <c r="AL243" s="77"/>
      <c r="AM243" s="77"/>
      <c r="AN243" s="77"/>
      <c r="AO243" s="77"/>
      <c r="AP243" s="77"/>
      <c r="AQ243" s="77"/>
      <c r="AR243" s="77"/>
      <c r="AS243" s="77"/>
      <c r="AT243" s="77"/>
      <c r="AU243" s="77"/>
    </row>
    <row r="244" spans="1:47" x14ac:dyDescent="0.2">
      <c r="A244" s="77"/>
      <c r="B244" s="77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  <c r="S244" s="77"/>
      <c r="T244" s="77"/>
      <c r="U244" s="77"/>
      <c r="V244" s="77"/>
      <c r="W244" s="77"/>
      <c r="X244" s="77"/>
      <c r="Y244" s="77"/>
      <c r="Z244" s="77"/>
      <c r="AA244" s="77"/>
      <c r="AB244" s="77"/>
      <c r="AC244" s="77"/>
      <c r="AD244" s="77"/>
      <c r="AE244" s="77"/>
      <c r="AF244" s="77"/>
      <c r="AG244" s="77"/>
      <c r="AH244" s="77"/>
      <c r="AI244" s="77"/>
      <c r="AJ244" s="77"/>
      <c r="AK244" s="77"/>
      <c r="AL244" s="77"/>
      <c r="AM244" s="77"/>
      <c r="AN244" s="77"/>
      <c r="AO244" s="77"/>
      <c r="AP244" s="77"/>
      <c r="AQ244" s="77"/>
      <c r="AR244" s="77"/>
      <c r="AS244" s="77"/>
      <c r="AT244" s="77"/>
      <c r="AU244" s="77"/>
    </row>
    <row r="245" spans="1:47" x14ac:dyDescent="0.2">
      <c r="A245" s="77"/>
      <c r="B245" s="77"/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  <c r="Q245" s="77"/>
      <c r="R245" s="77"/>
      <c r="S245" s="77"/>
      <c r="T245" s="77"/>
      <c r="U245" s="77"/>
      <c r="V245" s="77"/>
      <c r="W245" s="77"/>
      <c r="X245" s="77"/>
      <c r="Y245" s="77"/>
      <c r="Z245" s="77"/>
      <c r="AA245" s="77"/>
      <c r="AB245" s="77"/>
      <c r="AC245" s="77"/>
      <c r="AD245" s="77"/>
      <c r="AE245" s="77"/>
      <c r="AF245" s="77"/>
      <c r="AG245" s="77"/>
      <c r="AH245" s="77"/>
      <c r="AI245" s="77"/>
      <c r="AJ245" s="77"/>
      <c r="AK245" s="77"/>
      <c r="AL245" s="77"/>
      <c r="AM245" s="77"/>
      <c r="AN245" s="77"/>
      <c r="AO245" s="77"/>
      <c r="AP245" s="77"/>
      <c r="AQ245" s="77"/>
      <c r="AR245" s="77"/>
      <c r="AS245" s="77"/>
      <c r="AT245" s="77"/>
      <c r="AU245" s="77"/>
    </row>
    <row r="246" spans="1:47" x14ac:dyDescent="0.2">
      <c r="A246" s="77"/>
      <c r="B246" s="77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7"/>
      <c r="S246" s="77"/>
      <c r="T246" s="77"/>
      <c r="U246" s="77"/>
      <c r="V246" s="77"/>
      <c r="W246" s="77"/>
      <c r="X246" s="77"/>
      <c r="Y246" s="77"/>
      <c r="Z246" s="77"/>
      <c r="AA246" s="77"/>
      <c r="AB246" s="77"/>
      <c r="AC246" s="77"/>
      <c r="AD246" s="77"/>
      <c r="AE246" s="77"/>
      <c r="AF246" s="77"/>
      <c r="AG246" s="77"/>
      <c r="AH246" s="77"/>
      <c r="AI246" s="77"/>
      <c r="AJ246" s="77"/>
      <c r="AK246" s="77"/>
      <c r="AL246" s="77"/>
      <c r="AM246" s="77"/>
      <c r="AN246" s="77"/>
      <c r="AO246" s="77"/>
      <c r="AP246" s="77"/>
      <c r="AQ246" s="77"/>
      <c r="AR246" s="77"/>
      <c r="AS246" s="77"/>
      <c r="AT246" s="77"/>
      <c r="AU246" s="77"/>
    </row>
    <row r="247" spans="1:47" x14ac:dyDescent="0.2">
      <c r="A247" s="77"/>
      <c r="B247" s="77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  <c r="Q247" s="77"/>
      <c r="R247" s="77"/>
      <c r="S247" s="77"/>
      <c r="T247" s="77"/>
      <c r="U247" s="77"/>
      <c r="V247" s="77"/>
      <c r="W247" s="77"/>
      <c r="X247" s="77"/>
      <c r="Y247" s="77"/>
      <c r="Z247" s="77"/>
      <c r="AA247" s="77"/>
      <c r="AB247" s="77"/>
      <c r="AC247" s="77"/>
      <c r="AD247" s="77"/>
      <c r="AE247" s="77"/>
      <c r="AF247" s="77"/>
      <c r="AG247" s="77"/>
      <c r="AH247" s="77"/>
      <c r="AI247" s="77"/>
      <c r="AJ247" s="77"/>
      <c r="AK247" s="77"/>
      <c r="AL247" s="77"/>
      <c r="AM247" s="77"/>
      <c r="AN247" s="77"/>
      <c r="AO247" s="77"/>
      <c r="AP247" s="77"/>
      <c r="AQ247" s="77"/>
      <c r="AR247" s="77"/>
      <c r="AS247" s="77"/>
      <c r="AT247" s="77"/>
      <c r="AU247" s="77"/>
    </row>
    <row r="248" spans="1:47" x14ac:dyDescent="0.2">
      <c r="A248" s="77"/>
      <c r="B248" s="77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  <c r="V248" s="77"/>
      <c r="W248" s="77"/>
      <c r="X248" s="77"/>
      <c r="Y248" s="77"/>
      <c r="Z248" s="77"/>
      <c r="AA248" s="77"/>
      <c r="AB248" s="77"/>
      <c r="AC248" s="77"/>
      <c r="AD248" s="77"/>
      <c r="AE248" s="77"/>
      <c r="AF248" s="77"/>
      <c r="AG248" s="77"/>
      <c r="AH248" s="77"/>
      <c r="AI248" s="77"/>
      <c r="AJ248" s="77"/>
      <c r="AK248" s="77"/>
      <c r="AL248" s="77"/>
      <c r="AM248" s="77"/>
      <c r="AN248" s="77"/>
      <c r="AO248" s="77"/>
      <c r="AP248" s="77"/>
      <c r="AQ248" s="77"/>
      <c r="AR248" s="77"/>
      <c r="AS248" s="77"/>
      <c r="AT248" s="77"/>
      <c r="AU248" s="77"/>
    </row>
    <row r="249" spans="1:47" x14ac:dyDescent="0.2">
      <c r="A249" s="77"/>
      <c r="B249" s="77"/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77"/>
      <c r="V249" s="77"/>
      <c r="W249" s="77"/>
      <c r="X249" s="77"/>
      <c r="Y249" s="77"/>
      <c r="Z249" s="77"/>
      <c r="AA249" s="77"/>
      <c r="AB249" s="77"/>
      <c r="AC249" s="77"/>
      <c r="AD249" s="77"/>
      <c r="AE249" s="77"/>
      <c r="AF249" s="77"/>
      <c r="AG249" s="77"/>
      <c r="AH249" s="77"/>
      <c r="AI249" s="77"/>
      <c r="AJ249" s="77"/>
      <c r="AK249" s="77"/>
      <c r="AL249" s="77"/>
      <c r="AM249" s="77"/>
      <c r="AN249" s="77"/>
      <c r="AO249" s="77"/>
      <c r="AP249" s="77"/>
      <c r="AQ249" s="77"/>
      <c r="AR249" s="77"/>
      <c r="AS249" s="77"/>
      <c r="AT249" s="77"/>
      <c r="AU249" s="77"/>
    </row>
    <row r="250" spans="1:47" x14ac:dyDescent="0.2">
      <c r="A250" s="77"/>
      <c r="B250" s="77"/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  <c r="X250" s="77"/>
      <c r="Y250" s="77"/>
      <c r="Z250" s="77"/>
      <c r="AA250" s="77"/>
      <c r="AB250" s="77"/>
      <c r="AC250" s="77"/>
      <c r="AD250" s="77"/>
      <c r="AE250" s="77"/>
      <c r="AF250" s="77"/>
      <c r="AG250" s="77"/>
      <c r="AH250" s="77"/>
      <c r="AI250" s="77"/>
      <c r="AJ250" s="77"/>
      <c r="AK250" s="77"/>
      <c r="AL250" s="77"/>
      <c r="AM250" s="77"/>
      <c r="AN250" s="77"/>
      <c r="AO250" s="77"/>
      <c r="AP250" s="77"/>
      <c r="AQ250" s="77"/>
      <c r="AR250" s="77"/>
      <c r="AS250" s="77"/>
      <c r="AT250" s="77"/>
      <c r="AU250" s="77"/>
    </row>
    <row r="251" spans="1:47" x14ac:dyDescent="0.2">
      <c r="A251" s="77"/>
      <c r="B251" s="77"/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7"/>
      <c r="Z251" s="77"/>
      <c r="AA251" s="77"/>
      <c r="AB251" s="77"/>
      <c r="AC251" s="77"/>
      <c r="AD251" s="77"/>
      <c r="AE251" s="77"/>
      <c r="AF251" s="77"/>
      <c r="AG251" s="77"/>
      <c r="AH251" s="77"/>
      <c r="AI251" s="77"/>
      <c r="AJ251" s="77"/>
      <c r="AK251" s="77"/>
      <c r="AL251" s="77"/>
      <c r="AM251" s="77"/>
      <c r="AN251" s="77"/>
      <c r="AO251" s="77"/>
      <c r="AP251" s="77"/>
      <c r="AQ251" s="77"/>
      <c r="AR251" s="77"/>
      <c r="AS251" s="77"/>
      <c r="AT251" s="77"/>
      <c r="AU251" s="77"/>
    </row>
    <row r="252" spans="1:47" x14ac:dyDescent="0.2">
      <c r="A252" s="77"/>
      <c r="B252" s="77"/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7"/>
      <c r="V252" s="77"/>
      <c r="W252" s="77"/>
      <c r="X252" s="77"/>
      <c r="Y252" s="77"/>
      <c r="Z252" s="77"/>
      <c r="AA252" s="77"/>
      <c r="AB252" s="77"/>
      <c r="AC252" s="77"/>
      <c r="AD252" s="77"/>
      <c r="AE252" s="77"/>
      <c r="AF252" s="77"/>
      <c r="AG252" s="77"/>
      <c r="AH252" s="77"/>
      <c r="AI252" s="77"/>
      <c r="AJ252" s="77"/>
      <c r="AK252" s="77"/>
      <c r="AL252" s="77"/>
      <c r="AM252" s="77"/>
      <c r="AN252" s="77"/>
      <c r="AO252" s="77"/>
      <c r="AP252" s="77"/>
      <c r="AQ252" s="77"/>
      <c r="AR252" s="77"/>
      <c r="AS252" s="77"/>
      <c r="AT252" s="77"/>
      <c r="AU252" s="77"/>
    </row>
    <row r="253" spans="1:47" x14ac:dyDescent="0.2">
      <c r="A253" s="77"/>
      <c r="B253" s="77"/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  <c r="V253" s="77"/>
      <c r="W253" s="77"/>
      <c r="X253" s="77"/>
      <c r="Y253" s="77"/>
      <c r="Z253" s="77"/>
      <c r="AA253" s="77"/>
      <c r="AB253" s="77"/>
      <c r="AC253" s="77"/>
      <c r="AD253" s="77"/>
      <c r="AE253" s="77"/>
      <c r="AF253" s="77"/>
      <c r="AG253" s="77"/>
      <c r="AH253" s="77"/>
      <c r="AI253" s="77"/>
      <c r="AJ253" s="77"/>
      <c r="AK253" s="77"/>
      <c r="AL253" s="77"/>
      <c r="AM253" s="77"/>
      <c r="AN253" s="77"/>
      <c r="AO253" s="77"/>
      <c r="AP253" s="77"/>
      <c r="AQ253" s="77"/>
      <c r="AR253" s="77"/>
      <c r="AS253" s="77"/>
      <c r="AT253" s="77"/>
      <c r="AU253" s="77"/>
    </row>
    <row r="254" spans="1:47" x14ac:dyDescent="0.2">
      <c r="A254" s="77"/>
      <c r="B254" s="77"/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  <c r="V254" s="77"/>
      <c r="W254" s="77"/>
      <c r="X254" s="77"/>
      <c r="Y254" s="77"/>
      <c r="Z254" s="77"/>
      <c r="AA254" s="77"/>
      <c r="AB254" s="77"/>
      <c r="AC254" s="77"/>
      <c r="AD254" s="77"/>
      <c r="AE254" s="77"/>
      <c r="AF254" s="77"/>
      <c r="AG254" s="77"/>
      <c r="AH254" s="77"/>
      <c r="AI254" s="77"/>
      <c r="AJ254" s="77"/>
      <c r="AK254" s="77"/>
      <c r="AL254" s="77"/>
      <c r="AM254" s="77"/>
      <c r="AN254" s="77"/>
      <c r="AO254" s="77"/>
      <c r="AP254" s="77"/>
      <c r="AQ254" s="77"/>
      <c r="AR254" s="77"/>
      <c r="AS254" s="77"/>
      <c r="AT254" s="77"/>
      <c r="AU254" s="77"/>
    </row>
    <row r="255" spans="1:47" x14ac:dyDescent="0.2">
      <c r="A255" s="77"/>
      <c r="B255" s="77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  <c r="Z255" s="77"/>
      <c r="AA255" s="77"/>
      <c r="AB255" s="77"/>
      <c r="AC255" s="77"/>
      <c r="AD255" s="77"/>
      <c r="AE255" s="77"/>
      <c r="AF255" s="77"/>
      <c r="AG255" s="77"/>
      <c r="AH255" s="77"/>
      <c r="AI255" s="77"/>
      <c r="AJ255" s="77"/>
      <c r="AK255" s="77"/>
      <c r="AL255" s="77"/>
      <c r="AM255" s="77"/>
      <c r="AN255" s="77"/>
      <c r="AO255" s="77"/>
      <c r="AP255" s="77"/>
      <c r="AQ255" s="77"/>
      <c r="AR255" s="77"/>
      <c r="AS255" s="77"/>
      <c r="AT255" s="77"/>
      <c r="AU255" s="77"/>
    </row>
    <row r="256" spans="1:47" x14ac:dyDescent="0.2">
      <c r="A256" s="77"/>
      <c r="B256" s="77"/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7"/>
      <c r="V256" s="77"/>
      <c r="W256" s="77"/>
      <c r="X256" s="77"/>
      <c r="Y256" s="77"/>
      <c r="Z256" s="77"/>
      <c r="AA256" s="77"/>
      <c r="AB256" s="77"/>
      <c r="AC256" s="77"/>
      <c r="AD256" s="77"/>
      <c r="AE256" s="77"/>
      <c r="AF256" s="77"/>
      <c r="AG256" s="77"/>
      <c r="AH256" s="77"/>
      <c r="AI256" s="77"/>
      <c r="AJ256" s="77"/>
      <c r="AK256" s="77"/>
      <c r="AL256" s="77"/>
      <c r="AM256" s="77"/>
      <c r="AN256" s="77"/>
      <c r="AO256" s="77"/>
      <c r="AP256" s="77"/>
      <c r="AQ256" s="77"/>
      <c r="AR256" s="77"/>
      <c r="AS256" s="77"/>
      <c r="AT256" s="77"/>
      <c r="AU256" s="77"/>
    </row>
    <row r="257" spans="1:47" x14ac:dyDescent="0.2">
      <c r="A257" s="77"/>
      <c r="B257" s="77"/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  <c r="X257" s="77"/>
      <c r="Y257" s="77"/>
      <c r="Z257" s="77"/>
      <c r="AA257" s="77"/>
      <c r="AB257" s="77"/>
      <c r="AC257" s="77"/>
      <c r="AD257" s="77"/>
      <c r="AE257" s="77"/>
      <c r="AF257" s="77"/>
      <c r="AG257" s="77"/>
      <c r="AH257" s="77"/>
      <c r="AI257" s="77"/>
      <c r="AJ257" s="77"/>
      <c r="AK257" s="77"/>
      <c r="AL257" s="77"/>
      <c r="AM257" s="77"/>
      <c r="AN257" s="77"/>
      <c r="AO257" s="77"/>
      <c r="AP257" s="77"/>
      <c r="AQ257" s="77"/>
      <c r="AR257" s="77"/>
      <c r="AS257" s="77"/>
      <c r="AT257" s="77"/>
      <c r="AU257" s="77"/>
    </row>
    <row r="258" spans="1:47" x14ac:dyDescent="0.2">
      <c r="A258" s="77"/>
      <c r="B258" s="77"/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7"/>
      <c r="S258" s="77"/>
      <c r="T258" s="77"/>
      <c r="U258" s="77"/>
      <c r="V258" s="77"/>
      <c r="W258" s="77"/>
      <c r="X258" s="77"/>
      <c r="Y258" s="77"/>
      <c r="Z258" s="77"/>
      <c r="AA258" s="77"/>
      <c r="AB258" s="77"/>
      <c r="AC258" s="77"/>
      <c r="AD258" s="77"/>
      <c r="AE258" s="77"/>
      <c r="AF258" s="77"/>
      <c r="AG258" s="77"/>
      <c r="AH258" s="77"/>
      <c r="AI258" s="77"/>
      <c r="AJ258" s="77"/>
      <c r="AK258" s="77"/>
      <c r="AL258" s="77"/>
      <c r="AM258" s="77"/>
      <c r="AN258" s="77"/>
      <c r="AO258" s="77"/>
      <c r="AP258" s="77"/>
      <c r="AQ258" s="77"/>
      <c r="AR258" s="77"/>
      <c r="AS258" s="77"/>
      <c r="AT258" s="77"/>
      <c r="AU258" s="77"/>
    </row>
    <row r="259" spans="1:47" x14ac:dyDescent="0.2">
      <c r="A259" s="77"/>
      <c r="B259" s="77"/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  <c r="V259" s="77"/>
      <c r="W259" s="77"/>
      <c r="X259" s="77"/>
      <c r="Y259" s="77"/>
      <c r="Z259" s="77"/>
      <c r="AA259" s="77"/>
      <c r="AB259" s="77"/>
      <c r="AC259" s="77"/>
      <c r="AD259" s="77"/>
      <c r="AE259" s="77"/>
      <c r="AF259" s="77"/>
      <c r="AG259" s="77"/>
      <c r="AH259" s="77"/>
      <c r="AI259" s="77"/>
      <c r="AJ259" s="77"/>
      <c r="AK259" s="77"/>
      <c r="AL259" s="77"/>
      <c r="AM259" s="77"/>
      <c r="AN259" s="77"/>
      <c r="AO259" s="77"/>
      <c r="AP259" s="77"/>
      <c r="AQ259" s="77"/>
      <c r="AR259" s="77"/>
      <c r="AS259" s="77"/>
      <c r="AT259" s="77"/>
      <c r="AU259" s="77"/>
    </row>
    <row r="260" spans="1:47" x14ac:dyDescent="0.2">
      <c r="A260" s="77"/>
      <c r="B260" s="77"/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  <c r="Q260" s="77"/>
      <c r="R260" s="77"/>
      <c r="S260" s="77"/>
      <c r="T260" s="77"/>
      <c r="U260" s="77"/>
      <c r="V260" s="77"/>
      <c r="W260" s="77"/>
      <c r="X260" s="77"/>
      <c r="Y260" s="77"/>
      <c r="Z260" s="77"/>
      <c r="AA260" s="77"/>
      <c r="AB260" s="77"/>
      <c r="AC260" s="77"/>
      <c r="AD260" s="77"/>
      <c r="AE260" s="77"/>
      <c r="AF260" s="77"/>
      <c r="AG260" s="77"/>
      <c r="AH260" s="77"/>
      <c r="AI260" s="77"/>
      <c r="AJ260" s="77"/>
      <c r="AK260" s="77"/>
      <c r="AL260" s="77"/>
      <c r="AM260" s="77"/>
      <c r="AN260" s="77"/>
      <c r="AO260" s="77"/>
      <c r="AP260" s="77"/>
      <c r="AQ260" s="77"/>
      <c r="AR260" s="77"/>
      <c r="AS260" s="77"/>
      <c r="AT260" s="77"/>
      <c r="AU260" s="77"/>
    </row>
    <row r="261" spans="1:47" x14ac:dyDescent="0.2">
      <c r="A261" s="77"/>
      <c r="B261" s="77"/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  <c r="Q261" s="77"/>
      <c r="R261" s="77"/>
      <c r="S261" s="77"/>
      <c r="T261" s="77"/>
      <c r="U261" s="77"/>
      <c r="V261" s="77"/>
      <c r="W261" s="77"/>
      <c r="X261" s="77"/>
      <c r="Y261" s="77"/>
      <c r="Z261" s="77"/>
      <c r="AA261" s="77"/>
      <c r="AB261" s="77"/>
      <c r="AC261" s="77"/>
      <c r="AD261" s="77"/>
      <c r="AE261" s="77"/>
      <c r="AF261" s="77"/>
      <c r="AG261" s="77"/>
      <c r="AH261" s="77"/>
      <c r="AI261" s="77"/>
      <c r="AJ261" s="77"/>
      <c r="AK261" s="77"/>
      <c r="AL261" s="77"/>
      <c r="AM261" s="77"/>
      <c r="AN261" s="77"/>
      <c r="AO261" s="77"/>
      <c r="AP261" s="77"/>
      <c r="AQ261" s="77"/>
      <c r="AR261" s="77"/>
      <c r="AS261" s="77"/>
      <c r="AT261" s="77"/>
      <c r="AU261" s="77"/>
    </row>
    <row r="262" spans="1:47" x14ac:dyDescent="0.2">
      <c r="A262" s="77"/>
      <c r="B262" s="77"/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  <c r="Q262" s="77"/>
      <c r="R262" s="77"/>
      <c r="S262" s="77"/>
      <c r="T262" s="77"/>
      <c r="U262" s="77"/>
      <c r="V262" s="77"/>
      <c r="W262" s="77"/>
      <c r="X262" s="77"/>
      <c r="Y262" s="77"/>
      <c r="Z262" s="77"/>
      <c r="AA262" s="77"/>
      <c r="AB262" s="77"/>
      <c r="AC262" s="77"/>
      <c r="AD262" s="77"/>
      <c r="AE262" s="77"/>
      <c r="AF262" s="77"/>
      <c r="AG262" s="77"/>
      <c r="AH262" s="77"/>
      <c r="AI262" s="77"/>
      <c r="AJ262" s="77"/>
      <c r="AK262" s="77"/>
      <c r="AL262" s="77"/>
      <c r="AM262" s="77"/>
      <c r="AN262" s="77"/>
      <c r="AO262" s="77"/>
      <c r="AP262" s="77"/>
      <c r="AQ262" s="77"/>
      <c r="AR262" s="77"/>
      <c r="AS262" s="77"/>
      <c r="AT262" s="77"/>
      <c r="AU262" s="77"/>
    </row>
    <row r="263" spans="1:47" x14ac:dyDescent="0.2">
      <c r="A263" s="77"/>
      <c r="B263" s="77"/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  <c r="Q263" s="77"/>
      <c r="R263" s="77"/>
      <c r="S263" s="77"/>
      <c r="T263" s="77"/>
      <c r="U263" s="77"/>
      <c r="V263" s="77"/>
      <c r="W263" s="77"/>
      <c r="X263" s="77"/>
      <c r="Y263" s="77"/>
      <c r="Z263" s="77"/>
      <c r="AA263" s="77"/>
      <c r="AB263" s="77"/>
      <c r="AC263" s="77"/>
      <c r="AD263" s="77"/>
      <c r="AE263" s="77"/>
      <c r="AF263" s="77"/>
      <c r="AG263" s="77"/>
      <c r="AH263" s="77"/>
      <c r="AI263" s="77"/>
      <c r="AJ263" s="77"/>
      <c r="AK263" s="77"/>
      <c r="AL263" s="77"/>
      <c r="AM263" s="77"/>
      <c r="AN263" s="77"/>
      <c r="AO263" s="77"/>
      <c r="AP263" s="77"/>
      <c r="AQ263" s="77"/>
      <c r="AR263" s="77"/>
      <c r="AS263" s="77"/>
      <c r="AT263" s="77"/>
      <c r="AU263" s="77"/>
    </row>
    <row r="264" spans="1:47" x14ac:dyDescent="0.2">
      <c r="A264" s="77"/>
      <c r="B264" s="77"/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  <c r="O264" s="77"/>
      <c r="P264" s="77"/>
      <c r="Q264" s="77"/>
      <c r="R264" s="77"/>
      <c r="S264" s="77"/>
      <c r="T264" s="77"/>
      <c r="U264" s="77"/>
      <c r="V264" s="77"/>
      <c r="W264" s="77"/>
      <c r="X264" s="77"/>
      <c r="Y264" s="77"/>
      <c r="Z264" s="77"/>
      <c r="AA264" s="77"/>
      <c r="AB264" s="77"/>
      <c r="AC264" s="77"/>
      <c r="AD264" s="77"/>
      <c r="AE264" s="77"/>
      <c r="AF264" s="77"/>
      <c r="AG264" s="77"/>
      <c r="AH264" s="77"/>
      <c r="AI264" s="77"/>
      <c r="AJ264" s="77"/>
      <c r="AK264" s="77"/>
      <c r="AL264" s="77"/>
      <c r="AM264" s="77"/>
      <c r="AN264" s="77"/>
      <c r="AO264" s="77"/>
      <c r="AP264" s="77"/>
      <c r="AQ264" s="77"/>
      <c r="AR264" s="77"/>
      <c r="AS264" s="77"/>
      <c r="AT264" s="77"/>
      <c r="AU264" s="77"/>
    </row>
    <row r="265" spans="1:47" x14ac:dyDescent="0.2">
      <c r="A265" s="77"/>
      <c r="B265" s="77"/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  <c r="O265" s="77"/>
      <c r="P265" s="77"/>
      <c r="Q265" s="77"/>
      <c r="R265" s="77"/>
      <c r="S265" s="77"/>
      <c r="T265" s="77"/>
      <c r="U265" s="77"/>
      <c r="V265" s="77"/>
      <c r="W265" s="77"/>
      <c r="X265" s="77"/>
      <c r="Y265" s="77"/>
      <c r="Z265" s="77"/>
      <c r="AA265" s="77"/>
      <c r="AB265" s="77"/>
      <c r="AC265" s="77"/>
      <c r="AD265" s="77"/>
      <c r="AE265" s="77"/>
      <c r="AF265" s="77"/>
      <c r="AG265" s="77"/>
      <c r="AH265" s="77"/>
      <c r="AI265" s="77"/>
      <c r="AJ265" s="77"/>
      <c r="AK265" s="77"/>
      <c r="AL265" s="77"/>
      <c r="AM265" s="77"/>
      <c r="AN265" s="77"/>
      <c r="AO265" s="77"/>
      <c r="AP265" s="77"/>
      <c r="AQ265" s="77"/>
      <c r="AR265" s="77"/>
      <c r="AS265" s="77"/>
      <c r="AT265" s="77"/>
      <c r="AU265" s="77"/>
    </row>
    <row r="266" spans="1:47" x14ac:dyDescent="0.2">
      <c r="A266" s="77"/>
      <c r="B266" s="77"/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/>
      <c r="Q266" s="77"/>
      <c r="R266" s="77"/>
      <c r="S266" s="77"/>
      <c r="T266" s="77"/>
      <c r="U266" s="77"/>
      <c r="V266" s="77"/>
      <c r="W266" s="77"/>
      <c r="X266" s="77"/>
      <c r="Y266" s="77"/>
      <c r="Z266" s="77"/>
      <c r="AA266" s="77"/>
      <c r="AB266" s="77"/>
      <c r="AC266" s="77"/>
      <c r="AD266" s="77"/>
      <c r="AE266" s="77"/>
      <c r="AF266" s="77"/>
      <c r="AG266" s="77"/>
      <c r="AH266" s="77"/>
      <c r="AI266" s="77"/>
      <c r="AJ266" s="77"/>
      <c r="AK266" s="77"/>
      <c r="AL266" s="77"/>
      <c r="AM266" s="77"/>
      <c r="AN266" s="77"/>
      <c r="AO266" s="77"/>
      <c r="AP266" s="77"/>
      <c r="AQ266" s="77"/>
      <c r="AR266" s="77"/>
      <c r="AS266" s="77"/>
      <c r="AT266" s="77"/>
      <c r="AU266" s="77"/>
    </row>
    <row r="267" spans="1:47" x14ac:dyDescent="0.2">
      <c r="A267" s="77"/>
      <c r="B267" s="77"/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  <c r="Q267" s="77"/>
      <c r="R267" s="77"/>
      <c r="S267" s="77"/>
      <c r="T267" s="77"/>
      <c r="U267" s="77"/>
      <c r="V267" s="77"/>
      <c r="W267" s="77"/>
      <c r="X267" s="77"/>
      <c r="Y267" s="77"/>
      <c r="Z267" s="77"/>
      <c r="AA267" s="77"/>
      <c r="AB267" s="77"/>
      <c r="AC267" s="77"/>
      <c r="AD267" s="77"/>
      <c r="AE267" s="77"/>
      <c r="AF267" s="77"/>
      <c r="AG267" s="77"/>
      <c r="AH267" s="77"/>
      <c r="AI267" s="77"/>
      <c r="AJ267" s="77"/>
      <c r="AK267" s="77"/>
      <c r="AL267" s="77"/>
      <c r="AM267" s="77"/>
      <c r="AN267" s="77"/>
      <c r="AO267" s="77"/>
      <c r="AP267" s="77"/>
      <c r="AQ267" s="77"/>
      <c r="AR267" s="77"/>
      <c r="AS267" s="77"/>
      <c r="AT267" s="77"/>
      <c r="AU267" s="77"/>
    </row>
    <row r="268" spans="1:47" x14ac:dyDescent="0.2">
      <c r="A268" s="77"/>
      <c r="B268" s="77"/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7"/>
      <c r="Q268" s="77"/>
      <c r="R268" s="77"/>
      <c r="S268" s="77"/>
      <c r="T268" s="77"/>
      <c r="U268" s="77"/>
      <c r="V268" s="77"/>
      <c r="W268" s="77"/>
      <c r="X268" s="77"/>
      <c r="Y268" s="77"/>
      <c r="Z268" s="77"/>
      <c r="AA268" s="77"/>
      <c r="AB268" s="77"/>
      <c r="AC268" s="77"/>
      <c r="AD268" s="77"/>
      <c r="AE268" s="77"/>
      <c r="AF268" s="77"/>
      <c r="AG268" s="77"/>
      <c r="AH268" s="77"/>
      <c r="AI268" s="77"/>
      <c r="AJ268" s="77"/>
      <c r="AK268" s="77"/>
      <c r="AL268" s="77"/>
      <c r="AM268" s="77"/>
      <c r="AN268" s="77"/>
      <c r="AO268" s="77"/>
      <c r="AP268" s="77"/>
      <c r="AQ268" s="77"/>
      <c r="AR268" s="77"/>
      <c r="AS268" s="77"/>
      <c r="AT268" s="77"/>
      <c r="AU268" s="77"/>
    </row>
    <row r="269" spans="1:47" x14ac:dyDescent="0.2">
      <c r="A269" s="77"/>
      <c r="B269" s="77"/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  <c r="V269" s="77"/>
      <c r="W269" s="77"/>
      <c r="X269" s="77"/>
      <c r="Y269" s="77"/>
      <c r="Z269" s="77"/>
      <c r="AA269" s="77"/>
      <c r="AB269" s="77"/>
      <c r="AC269" s="77"/>
      <c r="AD269" s="77"/>
      <c r="AE269" s="77"/>
      <c r="AF269" s="77"/>
      <c r="AG269" s="77"/>
      <c r="AH269" s="77"/>
      <c r="AI269" s="77"/>
      <c r="AJ269" s="77"/>
      <c r="AK269" s="77"/>
      <c r="AL269" s="77"/>
      <c r="AM269" s="77"/>
      <c r="AN269" s="77"/>
      <c r="AO269" s="77"/>
      <c r="AP269" s="77"/>
      <c r="AQ269" s="77"/>
      <c r="AR269" s="77"/>
      <c r="AS269" s="77"/>
      <c r="AT269" s="77"/>
      <c r="AU269" s="77"/>
    </row>
    <row r="270" spans="1:47" x14ac:dyDescent="0.2">
      <c r="A270" s="77"/>
      <c r="B270" s="77"/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77"/>
      <c r="V270" s="77"/>
      <c r="W270" s="77"/>
      <c r="X270" s="77"/>
      <c r="Y270" s="77"/>
      <c r="Z270" s="77"/>
      <c r="AA270" s="77"/>
      <c r="AB270" s="77"/>
      <c r="AC270" s="77"/>
      <c r="AD270" s="77"/>
      <c r="AE270" s="77"/>
      <c r="AF270" s="77"/>
      <c r="AG270" s="77"/>
      <c r="AH270" s="77"/>
      <c r="AI270" s="77"/>
      <c r="AJ270" s="77"/>
      <c r="AK270" s="77"/>
      <c r="AL270" s="77"/>
      <c r="AM270" s="77"/>
      <c r="AN270" s="77"/>
      <c r="AO270" s="77"/>
      <c r="AP270" s="77"/>
      <c r="AQ270" s="77"/>
      <c r="AR270" s="77"/>
      <c r="AS270" s="77"/>
      <c r="AT270" s="77"/>
      <c r="AU270" s="77"/>
    </row>
    <row r="271" spans="1:47" x14ac:dyDescent="0.2">
      <c r="A271" s="77"/>
      <c r="B271" s="77"/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  <c r="Q271" s="77"/>
      <c r="R271" s="77"/>
      <c r="S271" s="77"/>
      <c r="T271" s="77"/>
      <c r="U271" s="77"/>
      <c r="V271" s="77"/>
      <c r="W271" s="77"/>
      <c r="X271" s="77"/>
      <c r="Y271" s="77"/>
      <c r="Z271" s="77"/>
      <c r="AA271" s="77"/>
      <c r="AB271" s="77"/>
      <c r="AC271" s="77"/>
      <c r="AD271" s="77"/>
      <c r="AE271" s="77"/>
      <c r="AF271" s="77"/>
      <c r="AG271" s="77"/>
      <c r="AH271" s="77"/>
      <c r="AI271" s="77"/>
      <c r="AJ271" s="77"/>
      <c r="AK271" s="77"/>
      <c r="AL271" s="77"/>
      <c r="AM271" s="77"/>
      <c r="AN271" s="77"/>
      <c r="AO271" s="77"/>
      <c r="AP271" s="77"/>
      <c r="AQ271" s="77"/>
      <c r="AR271" s="77"/>
      <c r="AS271" s="77"/>
      <c r="AT271" s="77"/>
      <c r="AU271" s="77"/>
    </row>
    <row r="272" spans="1:47" x14ac:dyDescent="0.2">
      <c r="A272" s="77"/>
      <c r="B272" s="77"/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77"/>
      <c r="V272" s="77"/>
      <c r="W272" s="77"/>
      <c r="X272" s="77"/>
      <c r="Y272" s="77"/>
      <c r="Z272" s="77"/>
      <c r="AA272" s="77"/>
      <c r="AB272" s="77"/>
      <c r="AC272" s="77"/>
      <c r="AD272" s="77"/>
      <c r="AE272" s="77"/>
      <c r="AF272" s="77"/>
      <c r="AG272" s="77"/>
      <c r="AH272" s="77"/>
      <c r="AI272" s="77"/>
      <c r="AJ272" s="77"/>
      <c r="AK272" s="77"/>
      <c r="AL272" s="77"/>
      <c r="AM272" s="77"/>
      <c r="AN272" s="77"/>
      <c r="AO272" s="77"/>
      <c r="AP272" s="77"/>
      <c r="AQ272" s="77"/>
      <c r="AR272" s="77"/>
      <c r="AS272" s="77"/>
      <c r="AT272" s="77"/>
      <c r="AU272" s="77"/>
    </row>
    <row r="273" spans="1:47" x14ac:dyDescent="0.2">
      <c r="A273" s="77"/>
      <c r="B273" s="77"/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77"/>
      <c r="V273" s="77"/>
      <c r="W273" s="77"/>
      <c r="X273" s="77"/>
      <c r="Y273" s="77"/>
      <c r="Z273" s="77"/>
      <c r="AA273" s="77"/>
      <c r="AB273" s="77"/>
      <c r="AC273" s="77"/>
      <c r="AD273" s="77"/>
      <c r="AE273" s="77"/>
      <c r="AF273" s="77"/>
      <c r="AG273" s="77"/>
      <c r="AH273" s="77"/>
      <c r="AI273" s="77"/>
      <c r="AJ273" s="77"/>
      <c r="AK273" s="77"/>
      <c r="AL273" s="77"/>
      <c r="AM273" s="77"/>
      <c r="AN273" s="77"/>
      <c r="AO273" s="77"/>
      <c r="AP273" s="77"/>
      <c r="AQ273" s="77"/>
      <c r="AR273" s="77"/>
      <c r="AS273" s="77"/>
      <c r="AT273" s="77"/>
      <c r="AU273" s="77"/>
    </row>
    <row r="274" spans="1:47" x14ac:dyDescent="0.2">
      <c r="A274" s="77"/>
      <c r="B274" s="77"/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  <c r="V274" s="77"/>
      <c r="W274" s="77"/>
      <c r="X274" s="77"/>
      <c r="Y274" s="77"/>
      <c r="Z274" s="77"/>
      <c r="AA274" s="77"/>
      <c r="AB274" s="77"/>
      <c r="AC274" s="77"/>
      <c r="AD274" s="77"/>
      <c r="AE274" s="77"/>
      <c r="AF274" s="77"/>
      <c r="AG274" s="77"/>
      <c r="AH274" s="77"/>
      <c r="AI274" s="77"/>
      <c r="AJ274" s="77"/>
      <c r="AK274" s="77"/>
      <c r="AL274" s="77"/>
      <c r="AM274" s="77"/>
      <c r="AN274" s="77"/>
      <c r="AO274" s="77"/>
      <c r="AP274" s="77"/>
      <c r="AQ274" s="77"/>
      <c r="AR274" s="77"/>
      <c r="AS274" s="77"/>
      <c r="AT274" s="77"/>
      <c r="AU274" s="77"/>
    </row>
    <row r="275" spans="1:47" x14ac:dyDescent="0.2">
      <c r="A275" s="77"/>
      <c r="B275" s="77"/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  <c r="V275" s="77"/>
      <c r="W275" s="77"/>
      <c r="X275" s="77"/>
      <c r="Y275" s="77"/>
      <c r="Z275" s="77"/>
      <c r="AA275" s="77"/>
      <c r="AB275" s="77"/>
      <c r="AC275" s="77"/>
      <c r="AD275" s="77"/>
      <c r="AE275" s="77"/>
      <c r="AF275" s="77"/>
      <c r="AG275" s="77"/>
      <c r="AH275" s="77"/>
      <c r="AI275" s="77"/>
      <c r="AJ275" s="77"/>
      <c r="AK275" s="77"/>
      <c r="AL275" s="77"/>
      <c r="AM275" s="77"/>
      <c r="AN275" s="77"/>
      <c r="AO275" s="77"/>
      <c r="AP275" s="77"/>
      <c r="AQ275" s="77"/>
      <c r="AR275" s="77"/>
      <c r="AS275" s="77"/>
      <c r="AT275" s="77"/>
      <c r="AU275" s="77"/>
    </row>
    <row r="276" spans="1:47" x14ac:dyDescent="0.2">
      <c r="A276" s="77"/>
      <c r="B276" s="77"/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77"/>
      <c r="V276" s="77"/>
      <c r="W276" s="77"/>
      <c r="X276" s="77"/>
      <c r="Y276" s="77"/>
      <c r="Z276" s="77"/>
      <c r="AA276" s="77"/>
      <c r="AB276" s="77"/>
      <c r="AC276" s="77"/>
      <c r="AD276" s="77"/>
      <c r="AE276" s="77"/>
      <c r="AF276" s="77"/>
      <c r="AG276" s="77"/>
      <c r="AH276" s="77"/>
      <c r="AI276" s="77"/>
      <c r="AJ276" s="77"/>
      <c r="AK276" s="77"/>
      <c r="AL276" s="77"/>
      <c r="AM276" s="77"/>
      <c r="AN276" s="77"/>
      <c r="AO276" s="77"/>
      <c r="AP276" s="77"/>
      <c r="AQ276" s="77"/>
      <c r="AR276" s="77"/>
      <c r="AS276" s="77"/>
      <c r="AT276" s="77"/>
      <c r="AU276" s="77"/>
    </row>
    <row r="277" spans="1:47" x14ac:dyDescent="0.2">
      <c r="A277" s="77"/>
      <c r="B277" s="77"/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77"/>
      <c r="V277" s="77"/>
      <c r="W277" s="77"/>
      <c r="X277" s="77"/>
      <c r="Y277" s="77"/>
      <c r="Z277" s="77"/>
      <c r="AA277" s="77"/>
      <c r="AB277" s="77"/>
      <c r="AC277" s="77"/>
      <c r="AD277" s="77"/>
      <c r="AE277" s="77"/>
      <c r="AF277" s="77"/>
      <c r="AG277" s="77"/>
      <c r="AH277" s="77"/>
      <c r="AI277" s="77"/>
      <c r="AJ277" s="77"/>
      <c r="AK277" s="77"/>
      <c r="AL277" s="77"/>
      <c r="AM277" s="77"/>
      <c r="AN277" s="77"/>
      <c r="AO277" s="77"/>
      <c r="AP277" s="77"/>
      <c r="AQ277" s="77"/>
      <c r="AR277" s="77"/>
      <c r="AS277" s="77"/>
      <c r="AT277" s="77"/>
      <c r="AU277" s="77"/>
    </row>
    <row r="278" spans="1:47" x14ac:dyDescent="0.2">
      <c r="A278" s="77"/>
      <c r="B278" s="77"/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77"/>
      <c r="V278" s="77"/>
      <c r="W278" s="77"/>
      <c r="X278" s="77"/>
      <c r="Y278" s="77"/>
      <c r="Z278" s="77"/>
      <c r="AA278" s="77"/>
      <c r="AB278" s="77"/>
      <c r="AC278" s="77"/>
      <c r="AD278" s="77"/>
      <c r="AE278" s="77"/>
      <c r="AF278" s="77"/>
      <c r="AG278" s="77"/>
      <c r="AH278" s="77"/>
      <c r="AI278" s="77"/>
      <c r="AJ278" s="77"/>
      <c r="AK278" s="77"/>
      <c r="AL278" s="77"/>
      <c r="AM278" s="77"/>
      <c r="AN278" s="77"/>
      <c r="AO278" s="77"/>
      <c r="AP278" s="77"/>
      <c r="AQ278" s="77"/>
      <c r="AR278" s="77"/>
      <c r="AS278" s="77"/>
      <c r="AT278" s="77"/>
      <c r="AU278" s="77"/>
    </row>
    <row r="279" spans="1:47" x14ac:dyDescent="0.2">
      <c r="A279" s="77"/>
      <c r="B279" s="77"/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7"/>
      <c r="Z279" s="77"/>
      <c r="AA279" s="77"/>
      <c r="AB279" s="77"/>
      <c r="AC279" s="77"/>
      <c r="AD279" s="77"/>
      <c r="AE279" s="77"/>
      <c r="AF279" s="77"/>
      <c r="AG279" s="77"/>
      <c r="AH279" s="77"/>
      <c r="AI279" s="77"/>
      <c r="AJ279" s="77"/>
      <c r="AK279" s="77"/>
      <c r="AL279" s="77"/>
      <c r="AM279" s="77"/>
      <c r="AN279" s="77"/>
      <c r="AO279" s="77"/>
      <c r="AP279" s="77"/>
      <c r="AQ279" s="77"/>
      <c r="AR279" s="77"/>
      <c r="AS279" s="77"/>
      <c r="AT279" s="77"/>
      <c r="AU279" s="77"/>
    </row>
    <row r="280" spans="1:47" x14ac:dyDescent="0.2">
      <c r="A280" s="77"/>
      <c r="B280" s="77"/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77"/>
      <c r="V280" s="77"/>
      <c r="W280" s="77"/>
      <c r="X280" s="77"/>
      <c r="Y280" s="77"/>
      <c r="Z280" s="77"/>
      <c r="AA280" s="77"/>
      <c r="AB280" s="77"/>
      <c r="AC280" s="77"/>
      <c r="AD280" s="77"/>
      <c r="AE280" s="77"/>
      <c r="AF280" s="77"/>
      <c r="AG280" s="77"/>
      <c r="AH280" s="77"/>
      <c r="AI280" s="77"/>
      <c r="AJ280" s="77"/>
      <c r="AK280" s="77"/>
      <c r="AL280" s="77"/>
      <c r="AM280" s="77"/>
      <c r="AN280" s="77"/>
      <c r="AO280" s="77"/>
      <c r="AP280" s="77"/>
      <c r="AQ280" s="77"/>
      <c r="AR280" s="77"/>
      <c r="AS280" s="77"/>
      <c r="AT280" s="77"/>
      <c r="AU280" s="77"/>
    </row>
    <row r="281" spans="1:47" x14ac:dyDescent="0.2">
      <c r="A281" s="77"/>
      <c r="B281" s="77"/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77"/>
      <c r="V281" s="77"/>
      <c r="W281" s="77"/>
      <c r="X281" s="77"/>
      <c r="Y281" s="77"/>
      <c r="Z281" s="77"/>
      <c r="AA281" s="77"/>
      <c r="AB281" s="77"/>
      <c r="AC281" s="77"/>
      <c r="AD281" s="77"/>
      <c r="AE281" s="77"/>
      <c r="AF281" s="77"/>
      <c r="AG281" s="77"/>
      <c r="AH281" s="77"/>
      <c r="AI281" s="77"/>
      <c r="AJ281" s="77"/>
      <c r="AK281" s="77"/>
      <c r="AL281" s="77"/>
      <c r="AM281" s="77"/>
      <c r="AN281" s="77"/>
      <c r="AO281" s="77"/>
      <c r="AP281" s="77"/>
      <c r="AQ281" s="77"/>
      <c r="AR281" s="77"/>
      <c r="AS281" s="77"/>
      <c r="AT281" s="77"/>
      <c r="AU281" s="77"/>
    </row>
    <row r="282" spans="1:47" x14ac:dyDescent="0.2">
      <c r="A282" s="77"/>
      <c r="B282" s="77"/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77"/>
      <c r="V282" s="77"/>
      <c r="W282" s="77"/>
      <c r="X282" s="77"/>
      <c r="Y282" s="77"/>
      <c r="Z282" s="77"/>
      <c r="AA282" s="77"/>
      <c r="AB282" s="77"/>
      <c r="AC282" s="77"/>
      <c r="AD282" s="77"/>
      <c r="AE282" s="77"/>
      <c r="AF282" s="77"/>
      <c r="AG282" s="77"/>
      <c r="AH282" s="77"/>
      <c r="AI282" s="77"/>
      <c r="AJ282" s="77"/>
      <c r="AK282" s="77"/>
      <c r="AL282" s="77"/>
      <c r="AM282" s="77"/>
      <c r="AN282" s="77"/>
      <c r="AO282" s="77"/>
      <c r="AP282" s="77"/>
      <c r="AQ282" s="77"/>
      <c r="AR282" s="77"/>
      <c r="AS282" s="77"/>
      <c r="AT282" s="77"/>
      <c r="AU282" s="77"/>
    </row>
    <row r="283" spans="1:47" x14ac:dyDescent="0.2">
      <c r="A283" s="77"/>
      <c r="B283" s="77"/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  <c r="Q283" s="77"/>
      <c r="R283" s="77"/>
      <c r="S283" s="77"/>
      <c r="T283" s="77"/>
      <c r="U283" s="77"/>
      <c r="V283" s="77"/>
      <c r="W283" s="77"/>
      <c r="X283" s="77"/>
      <c r="Y283" s="77"/>
      <c r="Z283" s="77"/>
      <c r="AA283" s="77"/>
      <c r="AB283" s="77"/>
      <c r="AC283" s="77"/>
      <c r="AD283" s="77"/>
      <c r="AE283" s="77"/>
      <c r="AF283" s="77"/>
      <c r="AG283" s="77"/>
      <c r="AH283" s="77"/>
      <c r="AI283" s="77"/>
      <c r="AJ283" s="77"/>
      <c r="AK283" s="77"/>
      <c r="AL283" s="77"/>
      <c r="AM283" s="77"/>
      <c r="AN283" s="77"/>
      <c r="AO283" s="77"/>
      <c r="AP283" s="77"/>
      <c r="AQ283" s="77"/>
      <c r="AR283" s="77"/>
      <c r="AS283" s="77"/>
      <c r="AT283" s="77"/>
      <c r="AU283" s="77"/>
    </row>
    <row r="284" spans="1:47" x14ac:dyDescent="0.2">
      <c r="A284" s="77"/>
      <c r="B284" s="77"/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  <c r="Q284" s="77"/>
      <c r="R284" s="77"/>
      <c r="S284" s="77"/>
      <c r="T284" s="77"/>
      <c r="U284" s="77"/>
      <c r="V284" s="77"/>
      <c r="W284" s="77"/>
      <c r="X284" s="77"/>
      <c r="Y284" s="77"/>
      <c r="Z284" s="77"/>
      <c r="AA284" s="77"/>
      <c r="AB284" s="77"/>
      <c r="AC284" s="77"/>
      <c r="AD284" s="77"/>
      <c r="AE284" s="77"/>
      <c r="AF284" s="77"/>
      <c r="AG284" s="77"/>
      <c r="AH284" s="77"/>
      <c r="AI284" s="77"/>
      <c r="AJ284" s="77"/>
      <c r="AK284" s="77"/>
      <c r="AL284" s="77"/>
      <c r="AM284" s="77"/>
      <c r="AN284" s="77"/>
      <c r="AO284" s="77"/>
      <c r="AP284" s="77"/>
      <c r="AQ284" s="77"/>
      <c r="AR284" s="77"/>
      <c r="AS284" s="77"/>
      <c r="AT284" s="77"/>
      <c r="AU284" s="77"/>
    </row>
    <row r="285" spans="1:47" x14ac:dyDescent="0.2">
      <c r="A285" s="77"/>
      <c r="B285" s="77"/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  <c r="Q285" s="77"/>
      <c r="R285" s="77"/>
      <c r="S285" s="77"/>
      <c r="T285" s="77"/>
      <c r="U285" s="77"/>
      <c r="V285" s="77"/>
      <c r="W285" s="77"/>
      <c r="X285" s="77"/>
      <c r="Y285" s="77"/>
      <c r="Z285" s="77"/>
      <c r="AA285" s="77"/>
      <c r="AB285" s="77"/>
      <c r="AC285" s="77"/>
      <c r="AD285" s="77"/>
      <c r="AE285" s="77"/>
      <c r="AF285" s="77"/>
      <c r="AG285" s="77"/>
      <c r="AH285" s="77"/>
      <c r="AI285" s="77"/>
      <c r="AJ285" s="77"/>
      <c r="AK285" s="77"/>
      <c r="AL285" s="77"/>
      <c r="AM285" s="77"/>
      <c r="AN285" s="77"/>
      <c r="AO285" s="77"/>
      <c r="AP285" s="77"/>
      <c r="AQ285" s="77"/>
      <c r="AR285" s="77"/>
      <c r="AS285" s="77"/>
      <c r="AT285" s="77"/>
      <c r="AU285" s="77"/>
    </row>
    <row r="286" spans="1:47" x14ac:dyDescent="0.2">
      <c r="A286" s="77"/>
      <c r="B286" s="77"/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7"/>
      <c r="S286" s="77"/>
      <c r="T286" s="77"/>
      <c r="U286" s="77"/>
      <c r="V286" s="77"/>
      <c r="W286" s="77"/>
      <c r="X286" s="77"/>
      <c r="Y286" s="77"/>
      <c r="Z286" s="77"/>
      <c r="AA286" s="77"/>
      <c r="AB286" s="77"/>
      <c r="AC286" s="77"/>
      <c r="AD286" s="77"/>
      <c r="AE286" s="77"/>
      <c r="AF286" s="77"/>
      <c r="AG286" s="77"/>
      <c r="AH286" s="77"/>
      <c r="AI286" s="77"/>
      <c r="AJ286" s="77"/>
      <c r="AK286" s="77"/>
      <c r="AL286" s="77"/>
      <c r="AM286" s="77"/>
      <c r="AN286" s="77"/>
      <c r="AO286" s="77"/>
      <c r="AP286" s="77"/>
      <c r="AQ286" s="77"/>
      <c r="AR286" s="77"/>
      <c r="AS286" s="77"/>
      <c r="AT286" s="77"/>
      <c r="AU286" s="77"/>
    </row>
    <row r="287" spans="1:47" x14ac:dyDescent="0.2">
      <c r="A287" s="77"/>
      <c r="B287" s="77"/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  <c r="Q287" s="77"/>
      <c r="R287" s="77"/>
      <c r="S287" s="77"/>
      <c r="T287" s="77"/>
      <c r="U287" s="77"/>
      <c r="V287" s="77"/>
      <c r="W287" s="77"/>
      <c r="X287" s="77"/>
      <c r="Y287" s="77"/>
      <c r="Z287" s="77"/>
      <c r="AA287" s="77"/>
      <c r="AB287" s="77"/>
      <c r="AC287" s="77"/>
      <c r="AD287" s="77"/>
      <c r="AE287" s="77"/>
      <c r="AF287" s="77"/>
      <c r="AG287" s="77"/>
      <c r="AH287" s="77"/>
      <c r="AI287" s="77"/>
      <c r="AJ287" s="77"/>
      <c r="AK287" s="77"/>
      <c r="AL287" s="77"/>
      <c r="AM287" s="77"/>
      <c r="AN287" s="77"/>
      <c r="AO287" s="77"/>
      <c r="AP287" s="77"/>
      <c r="AQ287" s="77"/>
      <c r="AR287" s="77"/>
      <c r="AS287" s="77"/>
      <c r="AT287" s="77"/>
      <c r="AU287" s="77"/>
    </row>
    <row r="288" spans="1:47" x14ac:dyDescent="0.2">
      <c r="A288" s="77"/>
      <c r="B288" s="77"/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  <c r="Q288" s="77"/>
      <c r="R288" s="77"/>
      <c r="S288" s="77"/>
      <c r="T288" s="77"/>
      <c r="U288" s="77"/>
      <c r="V288" s="77"/>
      <c r="W288" s="77"/>
      <c r="X288" s="77"/>
      <c r="Y288" s="77"/>
      <c r="Z288" s="77"/>
      <c r="AA288" s="77"/>
      <c r="AB288" s="77"/>
      <c r="AC288" s="77"/>
      <c r="AD288" s="77"/>
      <c r="AE288" s="77"/>
      <c r="AF288" s="77"/>
      <c r="AG288" s="77"/>
      <c r="AH288" s="77"/>
      <c r="AI288" s="77"/>
      <c r="AJ288" s="77"/>
      <c r="AK288" s="77"/>
      <c r="AL288" s="77"/>
      <c r="AM288" s="77"/>
      <c r="AN288" s="77"/>
      <c r="AO288" s="77"/>
      <c r="AP288" s="77"/>
      <c r="AQ288" s="77"/>
      <c r="AR288" s="77"/>
      <c r="AS288" s="77"/>
      <c r="AT288" s="77"/>
      <c r="AU288" s="77"/>
    </row>
    <row r="289" spans="1:47" x14ac:dyDescent="0.2">
      <c r="A289" s="77"/>
      <c r="B289" s="77"/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  <c r="Q289" s="77"/>
      <c r="R289" s="77"/>
      <c r="S289" s="77"/>
      <c r="T289" s="77"/>
      <c r="U289" s="77"/>
      <c r="V289" s="77"/>
      <c r="W289" s="77"/>
      <c r="X289" s="77"/>
      <c r="Y289" s="77"/>
      <c r="Z289" s="77"/>
      <c r="AA289" s="77"/>
      <c r="AB289" s="77"/>
      <c r="AC289" s="77"/>
      <c r="AD289" s="77"/>
      <c r="AE289" s="77"/>
      <c r="AF289" s="77"/>
      <c r="AG289" s="77"/>
      <c r="AH289" s="77"/>
      <c r="AI289" s="77"/>
      <c r="AJ289" s="77"/>
      <c r="AK289" s="77"/>
      <c r="AL289" s="77"/>
      <c r="AM289" s="77"/>
      <c r="AN289" s="77"/>
      <c r="AO289" s="77"/>
      <c r="AP289" s="77"/>
      <c r="AQ289" s="77"/>
      <c r="AR289" s="77"/>
      <c r="AS289" s="77"/>
      <c r="AT289" s="77"/>
      <c r="AU289" s="77"/>
    </row>
    <row r="290" spans="1:47" x14ac:dyDescent="0.2">
      <c r="A290" s="77"/>
      <c r="B290" s="77"/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  <c r="Q290" s="77"/>
      <c r="R290" s="77"/>
      <c r="S290" s="77"/>
      <c r="T290" s="77"/>
      <c r="U290" s="77"/>
      <c r="V290" s="77"/>
      <c r="W290" s="77"/>
      <c r="X290" s="77"/>
      <c r="Y290" s="77"/>
      <c r="Z290" s="77"/>
      <c r="AA290" s="77"/>
      <c r="AB290" s="77"/>
      <c r="AC290" s="77"/>
      <c r="AD290" s="77"/>
      <c r="AE290" s="77"/>
      <c r="AF290" s="77"/>
      <c r="AG290" s="77"/>
      <c r="AH290" s="77"/>
      <c r="AI290" s="77"/>
      <c r="AJ290" s="77"/>
      <c r="AK290" s="77"/>
      <c r="AL290" s="77"/>
      <c r="AM290" s="77"/>
      <c r="AN290" s="77"/>
      <c r="AO290" s="77"/>
      <c r="AP290" s="77"/>
      <c r="AQ290" s="77"/>
      <c r="AR290" s="77"/>
      <c r="AS290" s="77"/>
      <c r="AT290" s="77"/>
      <c r="AU290" s="77"/>
    </row>
    <row r="291" spans="1:47" x14ac:dyDescent="0.2">
      <c r="A291" s="77"/>
      <c r="B291" s="77"/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77"/>
      <c r="V291" s="77"/>
      <c r="W291" s="77"/>
      <c r="X291" s="77"/>
      <c r="Y291" s="77"/>
      <c r="Z291" s="77"/>
      <c r="AA291" s="77"/>
      <c r="AB291" s="77"/>
      <c r="AC291" s="77"/>
      <c r="AD291" s="77"/>
      <c r="AE291" s="77"/>
      <c r="AF291" s="77"/>
      <c r="AG291" s="77"/>
      <c r="AH291" s="77"/>
      <c r="AI291" s="77"/>
      <c r="AJ291" s="77"/>
      <c r="AK291" s="77"/>
      <c r="AL291" s="77"/>
      <c r="AM291" s="77"/>
      <c r="AN291" s="77"/>
      <c r="AO291" s="77"/>
      <c r="AP291" s="77"/>
      <c r="AQ291" s="77"/>
      <c r="AR291" s="77"/>
      <c r="AS291" s="77"/>
      <c r="AT291" s="77"/>
      <c r="AU291" s="77"/>
    </row>
    <row r="292" spans="1:47" x14ac:dyDescent="0.2">
      <c r="A292" s="77"/>
      <c r="B292" s="77"/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77"/>
      <c r="O292" s="77"/>
      <c r="P292" s="77"/>
      <c r="Q292" s="77"/>
      <c r="R292" s="77"/>
      <c r="S292" s="77"/>
      <c r="T292" s="77"/>
      <c r="U292" s="77"/>
      <c r="V292" s="77"/>
      <c r="W292" s="77"/>
      <c r="X292" s="77"/>
      <c r="Y292" s="77"/>
      <c r="Z292" s="77"/>
      <c r="AA292" s="77"/>
      <c r="AB292" s="77"/>
      <c r="AC292" s="77"/>
      <c r="AD292" s="77"/>
      <c r="AE292" s="77"/>
      <c r="AF292" s="77"/>
      <c r="AG292" s="77"/>
      <c r="AH292" s="77"/>
      <c r="AI292" s="77"/>
      <c r="AJ292" s="77"/>
      <c r="AK292" s="77"/>
      <c r="AL292" s="77"/>
      <c r="AM292" s="77"/>
      <c r="AN292" s="77"/>
      <c r="AO292" s="77"/>
      <c r="AP292" s="77"/>
      <c r="AQ292" s="77"/>
      <c r="AR292" s="77"/>
      <c r="AS292" s="77"/>
      <c r="AT292" s="77"/>
      <c r="AU292" s="77"/>
    </row>
    <row r="293" spans="1:47" x14ac:dyDescent="0.2">
      <c r="A293" s="77"/>
      <c r="B293" s="77"/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77"/>
      <c r="V293" s="77"/>
      <c r="W293" s="77"/>
      <c r="X293" s="77"/>
      <c r="Y293" s="77"/>
      <c r="Z293" s="77"/>
      <c r="AA293" s="77"/>
      <c r="AB293" s="77"/>
      <c r="AC293" s="77"/>
      <c r="AD293" s="77"/>
      <c r="AE293" s="77"/>
      <c r="AF293" s="77"/>
      <c r="AG293" s="77"/>
      <c r="AH293" s="77"/>
      <c r="AI293" s="77"/>
      <c r="AJ293" s="77"/>
      <c r="AK293" s="77"/>
      <c r="AL293" s="77"/>
      <c r="AM293" s="77"/>
      <c r="AN293" s="77"/>
      <c r="AO293" s="77"/>
      <c r="AP293" s="77"/>
      <c r="AQ293" s="77"/>
      <c r="AR293" s="77"/>
      <c r="AS293" s="77"/>
      <c r="AT293" s="77"/>
      <c r="AU293" s="77"/>
    </row>
    <row r="294" spans="1:47" x14ac:dyDescent="0.2">
      <c r="A294" s="77"/>
      <c r="B294" s="77"/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  <c r="N294" s="77"/>
      <c r="O294" s="77"/>
      <c r="P294" s="77"/>
      <c r="Q294" s="77"/>
      <c r="R294" s="77"/>
      <c r="S294" s="77"/>
      <c r="T294" s="77"/>
      <c r="U294" s="77"/>
      <c r="V294" s="77"/>
      <c r="W294" s="77"/>
      <c r="X294" s="77"/>
      <c r="Y294" s="77"/>
      <c r="Z294" s="77"/>
      <c r="AA294" s="77"/>
      <c r="AB294" s="77"/>
      <c r="AC294" s="77"/>
      <c r="AD294" s="77"/>
      <c r="AE294" s="77"/>
      <c r="AF294" s="77"/>
      <c r="AG294" s="77"/>
      <c r="AH294" s="77"/>
      <c r="AI294" s="77"/>
      <c r="AJ294" s="77"/>
      <c r="AK294" s="77"/>
      <c r="AL294" s="77"/>
      <c r="AM294" s="77"/>
      <c r="AN294" s="77"/>
      <c r="AO294" s="77"/>
      <c r="AP294" s="77"/>
      <c r="AQ294" s="77"/>
      <c r="AR294" s="77"/>
      <c r="AS294" s="77"/>
      <c r="AT294" s="77"/>
      <c r="AU294" s="77"/>
    </row>
    <row r="295" spans="1:47" x14ac:dyDescent="0.2">
      <c r="A295" s="77"/>
      <c r="B295" s="77"/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77"/>
      <c r="V295" s="77"/>
      <c r="W295" s="77"/>
      <c r="X295" s="77"/>
      <c r="Y295" s="77"/>
      <c r="Z295" s="77"/>
      <c r="AA295" s="77"/>
      <c r="AB295" s="77"/>
      <c r="AC295" s="77"/>
      <c r="AD295" s="77"/>
      <c r="AE295" s="77"/>
      <c r="AF295" s="77"/>
      <c r="AG295" s="77"/>
      <c r="AH295" s="77"/>
      <c r="AI295" s="77"/>
      <c r="AJ295" s="77"/>
      <c r="AK295" s="77"/>
      <c r="AL295" s="77"/>
      <c r="AM295" s="77"/>
      <c r="AN295" s="77"/>
      <c r="AO295" s="77"/>
      <c r="AP295" s="77"/>
      <c r="AQ295" s="77"/>
      <c r="AR295" s="77"/>
      <c r="AS295" s="77"/>
      <c r="AT295" s="77"/>
      <c r="AU295" s="77"/>
    </row>
    <row r="296" spans="1:47" x14ac:dyDescent="0.2">
      <c r="A296" s="77"/>
      <c r="B296" s="77"/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77"/>
      <c r="V296" s="77"/>
      <c r="W296" s="77"/>
      <c r="X296" s="77"/>
      <c r="Y296" s="77"/>
      <c r="Z296" s="77"/>
      <c r="AA296" s="77"/>
      <c r="AB296" s="77"/>
      <c r="AC296" s="77"/>
      <c r="AD296" s="77"/>
      <c r="AE296" s="77"/>
      <c r="AF296" s="77"/>
      <c r="AG296" s="77"/>
      <c r="AH296" s="77"/>
      <c r="AI296" s="77"/>
      <c r="AJ296" s="77"/>
      <c r="AK296" s="77"/>
      <c r="AL296" s="77"/>
      <c r="AM296" s="77"/>
      <c r="AN296" s="77"/>
      <c r="AO296" s="77"/>
      <c r="AP296" s="77"/>
      <c r="AQ296" s="77"/>
      <c r="AR296" s="77"/>
      <c r="AS296" s="77"/>
      <c r="AT296" s="77"/>
      <c r="AU296" s="77"/>
    </row>
    <row r="297" spans="1:47" x14ac:dyDescent="0.2">
      <c r="A297" s="77"/>
      <c r="B297" s="77"/>
      <c r="C297" s="77"/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77"/>
      <c r="V297" s="77"/>
      <c r="W297" s="77"/>
      <c r="X297" s="77"/>
      <c r="Y297" s="77"/>
      <c r="Z297" s="77"/>
      <c r="AA297" s="77"/>
      <c r="AB297" s="77"/>
      <c r="AC297" s="77"/>
      <c r="AD297" s="77"/>
      <c r="AE297" s="77"/>
      <c r="AF297" s="77"/>
      <c r="AG297" s="77"/>
      <c r="AH297" s="77"/>
      <c r="AI297" s="77"/>
      <c r="AJ297" s="77"/>
      <c r="AK297" s="77"/>
      <c r="AL297" s="77"/>
      <c r="AM297" s="77"/>
      <c r="AN297" s="77"/>
      <c r="AO297" s="77"/>
      <c r="AP297" s="77"/>
      <c r="AQ297" s="77"/>
      <c r="AR297" s="77"/>
      <c r="AS297" s="77"/>
      <c r="AT297" s="77"/>
      <c r="AU297" s="77"/>
    </row>
    <row r="298" spans="1:47" x14ac:dyDescent="0.2">
      <c r="A298" s="77"/>
      <c r="B298" s="77"/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  <c r="Q298" s="77"/>
      <c r="R298" s="77"/>
      <c r="S298" s="77"/>
      <c r="T298" s="77"/>
      <c r="U298" s="77"/>
      <c r="V298" s="77"/>
      <c r="W298" s="77"/>
      <c r="X298" s="77"/>
      <c r="Y298" s="77"/>
      <c r="Z298" s="77"/>
      <c r="AA298" s="77"/>
      <c r="AB298" s="77"/>
      <c r="AC298" s="77"/>
      <c r="AD298" s="77"/>
      <c r="AE298" s="77"/>
      <c r="AF298" s="77"/>
      <c r="AG298" s="77"/>
      <c r="AH298" s="77"/>
      <c r="AI298" s="77"/>
      <c r="AJ298" s="77"/>
      <c r="AK298" s="77"/>
      <c r="AL298" s="77"/>
      <c r="AM298" s="77"/>
      <c r="AN298" s="77"/>
      <c r="AO298" s="77"/>
      <c r="AP298" s="77"/>
      <c r="AQ298" s="77"/>
      <c r="AR298" s="77"/>
      <c r="AS298" s="77"/>
      <c r="AT298" s="77"/>
      <c r="AU298" s="77"/>
    </row>
    <row r="299" spans="1:47" x14ac:dyDescent="0.2">
      <c r="A299" s="77"/>
      <c r="B299" s="77"/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77"/>
      <c r="O299" s="77"/>
      <c r="P299" s="77"/>
      <c r="Q299" s="77"/>
      <c r="R299" s="77"/>
      <c r="S299" s="77"/>
      <c r="T299" s="77"/>
      <c r="U299" s="77"/>
      <c r="V299" s="77"/>
      <c r="W299" s="77"/>
      <c r="X299" s="77"/>
      <c r="Y299" s="77"/>
      <c r="Z299" s="77"/>
      <c r="AA299" s="77"/>
      <c r="AB299" s="77"/>
      <c r="AC299" s="77"/>
      <c r="AD299" s="77"/>
      <c r="AE299" s="77"/>
      <c r="AF299" s="77"/>
      <c r="AG299" s="77"/>
      <c r="AH299" s="77"/>
      <c r="AI299" s="77"/>
      <c r="AJ299" s="77"/>
      <c r="AK299" s="77"/>
      <c r="AL299" s="77"/>
      <c r="AM299" s="77"/>
      <c r="AN299" s="77"/>
      <c r="AO299" s="77"/>
      <c r="AP299" s="77"/>
      <c r="AQ299" s="77"/>
      <c r="AR299" s="77"/>
      <c r="AS299" s="77"/>
      <c r="AT299" s="77"/>
      <c r="AU299" s="77"/>
    </row>
    <row r="300" spans="1:47" x14ac:dyDescent="0.2">
      <c r="A300" s="77"/>
      <c r="B300" s="77"/>
      <c r="C300" s="77"/>
      <c r="D300" s="77"/>
      <c r="E300" s="77"/>
      <c r="F300" s="77"/>
      <c r="G300" s="77"/>
      <c r="H300" s="77"/>
      <c r="I300" s="77"/>
      <c r="J300" s="77"/>
      <c r="K300" s="77"/>
      <c r="L300" s="77"/>
      <c r="M300" s="77"/>
      <c r="N300" s="77"/>
      <c r="O300" s="77"/>
      <c r="P300" s="77"/>
      <c r="Q300" s="77"/>
      <c r="R300" s="77"/>
      <c r="S300" s="77"/>
      <c r="T300" s="77"/>
      <c r="U300" s="77"/>
      <c r="V300" s="77"/>
      <c r="W300" s="77"/>
      <c r="X300" s="77"/>
      <c r="Y300" s="77"/>
      <c r="Z300" s="77"/>
      <c r="AA300" s="77"/>
      <c r="AB300" s="77"/>
      <c r="AC300" s="77"/>
      <c r="AD300" s="77"/>
      <c r="AE300" s="77"/>
      <c r="AF300" s="77"/>
      <c r="AG300" s="77"/>
      <c r="AH300" s="77"/>
      <c r="AI300" s="77"/>
      <c r="AJ300" s="77"/>
      <c r="AK300" s="77"/>
      <c r="AL300" s="77"/>
      <c r="AM300" s="77"/>
      <c r="AN300" s="77"/>
      <c r="AO300" s="77"/>
      <c r="AP300" s="77"/>
      <c r="AQ300" s="77"/>
      <c r="AR300" s="77"/>
      <c r="AS300" s="77"/>
      <c r="AT300" s="77"/>
      <c r="AU300" s="77"/>
    </row>
    <row r="301" spans="1:47" x14ac:dyDescent="0.2">
      <c r="A301" s="77"/>
      <c r="B301" s="77"/>
      <c r="C301" s="77"/>
      <c r="D301" s="77"/>
      <c r="E301" s="77"/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  <c r="Q301" s="77"/>
      <c r="R301" s="77"/>
      <c r="S301" s="77"/>
      <c r="T301" s="77"/>
      <c r="U301" s="77"/>
      <c r="V301" s="77"/>
      <c r="W301" s="77"/>
      <c r="X301" s="77"/>
      <c r="Y301" s="77"/>
      <c r="Z301" s="77"/>
      <c r="AA301" s="77"/>
      <c r="AB301" s="77"/>
      <c r="AC301" s="77"/>
      <c r="AD301" s="77"/>
      <c r="AE301" s="77"/>
      <c r="AF301" s="77"/>
      <c r="AG301" s="77"/>
      <c r="AH301" s="77"/>
      <c r="AI301" s="77"/>
      <c r="AJ301" s="77"/>
      <c r="AK301" s="77"/>
      <c r="AL301" s="77"/>
      <c r="AM301" s="77"/>
      <c r="AN301" s="77"/>
      <c r="AO301" s="77"/>
      <c r="AP301" s="77"/>
      <c r="AQ301" s="77"/>
      <c r="AR301" s="77"/>
      <c r="AS301" s="77"/>
      <c r="AT301" s="77"/>
      <c r="AU301" s="77"/>
    </row>
    <row r="302" spans="1:47" x14ac:dyDescent="0.2">
      <c r="A302" s="77"/>
      <c r="B302" s="77"/>
      <c r="C302" s="77"/>
      <c r="D302" s="77"/>
      <c r="E302" s="77"/>
      <c r="F302" s="77"/>
      <c r="G302" s="77"/>
      <c r="H302" s="77"/>
      <c r="I302" s="77"/>
      <c r="J302" s="77"/>
      <c r="K302" s="77"/>
      <c r="L302" s="77"/>
      <c r="M302" s="77"/>
      <c r="N302" s="77"/>
      <c r="O302" s="77"/>
      <c r="P302" s="77"/>
      <c r="Q302" s="77"/>
      <c r="R302" s="77"/>
      <c r="S302" s="77"/>
      <c r="T302" s="77"/>
      <c r="U302" s="77"/>
      <c r="V302" s="77"/>
      <c r="W302" s="77"/>
      <c r="X302" s="77"/>
      <c r="Y302" s="77"/>
      <c r="Z302" s="77"/>
      <c r="AA302" s="77"/>
      <c r="AB302" s="77"/>
      <c r="AC302" s="77"/>
      <c r="AD302" s="77"/>
      <c r="AE302" s="77"/>
      <c r="AF302" s="77"/>
      <c r="AG302" s="77"/>
      <c r="AH302" s="77"/>
      <c r="AI302" s="77"/>
      <c r="AJ302" s="77"/>
      <c r="AK302" s="77"/>
      <c r="AL302" s="77"/>
      <c r="AM302" s="77"/>
      <c r="AN302" s="77"/>
      <c r="AO302" s="77"/>
      <c r="AP302" s="77"/>
      <c r="AQ302" s="77"/>
      <c r="AR302" s="77"/>
      <c r="AS302" s="77"/>
      <c r="AT302" s="77"/>
      <c r="AU302" s="77"/>
    </row>
    <row r="303" spans="1:47" x14ac:dyDescent="0.2">
      <c r="A303" s="77"/>
      <c r="B303" s="77"/>
      <c r="C303" s="77"/>
      <c r="D303" s="77"/>
      <c r="E303" s="77"/>
      <c r="F303" s="77"/>
      <c r="G303" s="77"/>
      <c r="H303" s="77"/>
      <c r="I303" s="77"/>
      <c r="J303" s="77"/>
      <c r="K303" s="77"/>
      <c r="L303" s="77"/>
      <c r="M303" s="77"/>
      <c r="N303" s="77"/>
      <c r="O303" s="77"/>
      <c r="P303" s="77"/>
      <c r="Q303" s="77"/>
      <c r="R303" s="77"/>
      <c r="S303" s="77"/>
      <c r="T303" s="77"/>
      <c r="U303" s="77"/>
      <c r="V303" s="77"/>
      <c r="W303" s="77"/>
      <c r="X303" s="77"/>
      <c r="Y303" s="77"/>
      <c r="Z303" s="77"/>
      <c r="AA303" s="77"/>
      <c r="AB303" s="77"/>
      <c r="AC303" s="77"/>
      <c r="AD303" s="77"/>
      <c r="AE303" s="77"/>
      <c r="AF303" s="77"/>
      <c r="AG303" s="77"/>
      <c r="AH303" s="77"/>
      <c r="AI303" s="77"/>
      <c r="AJ303" s="77"/>
      <c r="AK303" s="77"/>
      <c r="AL303" s="77"/>
      <c r="AM303" s="77"/>
      <c r="AN303" s="77"/>
      <c r="AO303" s="77"/>
      <c r="AP303" s="77"/>
      <c r="AQ303" s="77"/>
      <c r="AR303" s="77"/>
      <c r="AS303" s="77"/>
      <c r="AT303" s="77"/>
      <c r="AU303" s="77"/>
    </row>
    <row r="304" spans="1:47" x14ac:dyDescent="0.2">
      <c r="A304" s="77"/>
      <c r="B304" s="77"/>
      <c r="C304" s="77"/>
      <c r="D304" s="77"/>
      <c r="E304" s="77"/>
      <c r="F304" s="77"/>
      <c r="G304" s="77"/>
      <c r="H304" s="77"/>
      <c r="I304" s="77"/>
      <c r="J304" s="77"/>
      <c r="K304" s="77"/>
      <c r="L304" s="77"/>
      <c r="M304" s="77"/>
      <c r="N304" s="77"/>
      <c r="O304" s="77"/>
      <c r="P304" s="77"/>
      <c r="Q304" s="77"/>
      <c r="R304" s="77"/>
      <c r="S304" s="77"/>
      <c r="T304" s="77"/>
      <c r="U304" s="77"/>
      <c r="V304" s="77"/>
      <c r="W304" s="77"/>
      <c r="X304" s="77"/>
      <c r="Y304" s="77"/>
      <c r="Z304" s="77"/>
      <c r="AA304" s="77"/>
      <c r="AB304" s="77"/>
      <c r="AC304" s="77"/>
      <c r="AD304" s="77"/>
      <c r="AE304" s="77"/>
      <c r="AF304" s="77"/>
      <c r="AG304" s="77"/>
      <c r="AH304" s="77"/>
      <c r="AI304" s="77"/>
      <c r="AJ304" s="77"/>
      <c r="AK304" s="77"/>
      <c r="AL304" s="77"/>
      <c r="AM304" s="77"/>
      <c r="AN304" s="77"/>
      <c r="AO304" s="77"/>
      <c r="AP304" s="77"/>
      <c r="AQ304" s="77"/>
      <c r="AR304" s="77"/>
      <c r="AS304" s="77"/>
      <c r="AT304" s="77"/>
      <c r="AU304" s="77"/>
    </row>
    <row r="305" spans="1:47" x14ac:dyDescent="0.2">
      <c r="A305" s="77"/>
      <c r="B305" s="77"/>
      <c r="C305" s="77"/>
      <c r="D305" s="77"/>
      <c r="E305" s="77"/>
      <c r="F305" s="77"/>
      <c r="G305" s="77"/>
      <c r="H305" s="77"/>
      <c r="I305" s="77"/>
      <c r="J305" s="77"/>
      <c r="K305" s="77"/>
      <c r="L305" s="77"/>
      <c r="M305" s="77"/>
      <c r="N305" s="77"/>
      <c r="O305" s="77"/>
      <c r="P305" s="77"/>
      <c r="Q305" s="77"/>
      <c r="R305" s="77"/>
      <c r="S305" s="77"/>
      <c r="T305" s="77"/>
      <c r="U305" s="77"/>
      <c r="V305" s="77"/>
      <c r="W305" s="77"/>
      <c r="X305" s="77"/>
      <c r="Y305" s="77"/>
      <c r="Z305" s="77"/>
      <c r="AA305" s="77"/>
      <c r="AB305" s="77"/>
      <c r="AC305" s="77"/>
      <c r="AD305" s="77"/>
      <c r="AE305" s="77"/>
      <c r="AF305" s="77"/>
      <c r="AG305" s="77"/>
      <c r="AH305" s="77"/>
      <c r="AI305" s="77"/>
      <c r="AJ305" s="77"/>
      <c r="AK305" s="77"/>
      <c r="AL305" s="77"/>
      <c r="AM305" s="77"/>
      <c r="AN305" s="77"/>
      <c r="AO305" s="77"/>
      <c r="AP305" s="77"/>
      <c r="AQ305" s="77"/>
      <c r="AR305" s="77"/>
      <c r="AS305" s="77"/>
      <c r="AT305" s="77"/>
      <c r="AU305" s="77"/>
    </row>
    <row r="306" spans="1:47" x14ac:dyDescent="0.2">
      <c r="A306" s="77"/>
      <c r="B306" s="77"/>
      <c r="C306" s="77"/>
      <c r="D306" s="77"/>
      <c r="E306" s="77"/>
      <c r="F306" s="77"/>
      <c r="G306" s="77"/>
      <c r="H306" s="77"/>
      <c r="I306" s="77"/>
      <c r="J306" s="77"/>
      <c r="K306" s="77"/>
      <c r="L306" s="77"/>
      <c r="M306" s="77"/>
      <c r="N306" s="77"/>
      <c r="O306" s="77"/>
      <c r="P306" s="77"/>
      <c r="Q306" s="77"/>
      <c r="R306" s="77"/>
      <c r="S306" s="77"/>
      <c r="T306" s="77"/>
      <c r="U306" s="77"/>
      <c r="V306" s="77"/>
      <c r="W306" s="77"/>
      <c r="X306" s="77"/>
      <c r="Y306" s="77"/>
      <c r="Z306" s="77"/>
      <c r="AA306" s="77"/>
      <c r="AB306" s="77"/>
      <c r="AC306" s="77"/>
      <c r="AD306" s="77"/>
      <c r="AE306" s="77"/>
      <c r="AF306" s="77"/>
      <c r="AG306" s="77"/>
      <c r="AH306" s="77"/>
      <c r="AI306" s="77"/>
      <c r="AJ306" s="77"/>
      <c r="AK306" s="77"/>
      <c r="AL306" s="77"/>
      <c r="AM306" s="77"/>
      <c r="AN306" s="77"/>
      <c r="AO306" s="77"/>
      <c r="AP306" s="77"/>
      <c r="AQ306" s="77"/>
      <c r="AR306" s="77"/>
      <c r="AS306" s="77"/>
      <c r="AT306" s="77"/>
      <c r="AU306" s="77"/>
    </row>
    <row r="307" spans="1:47" x14ac:dyDescent="0.2">
      <c r="A307" s="77"/>
      <c r="B307" s="77"/>
      <c r="C307" s="77"/>
      <c r="D307" s="77"/>
      <c r="E307" s="77"/>
      <c r="F307" s="77"/>
      <c r="G307" s="77"/>
      <c r="H307" s="77"/>
      <c r="I307" s="77"/>
      <c r="J307" s="77"/>
      <c r="K307" s="77"/>
      <c r="L307" s="77"/>
      <c r="M307" s="77"/>
      <c r="N307" s="77"/>
      <c r="O307" s="77"/>
      <c r="P307" s="77"/>
      <c r="Q307" s="77"/>
      <c r="R307" s="77"/>
      <c r="S307" s="77"/>
      <c r="T307" s="77"/>
      <c r="U307" s="77"/>
      <c r="V307" s="77"/>
      <c r="W307" s="77"/>
      <c r="X307" s="77"/>
      <c r="Y307" s="77"/>
      <c r="Z307" s="77"/>
      <c r="AA307" s="77"/>
      <c r="AB307" s="77"/>
      <c r="AC307" s="77"/>
      <c r="AD307" s="77"/>
      <c r="AE307" s="77"/>
      <c r="AF307" s="77"/>
      <c r="AG307" s="77"/>
      <c r="AH307" s="77"/>
      <c r="AI307" s="77"/>
      <c r="AJ307" s="77"/>
      <c r="AK307" s="77"/>
      <c r="AL307" s="77"/>
      <c r="AM307" s="77"/>
      <c r="AN307" s="77"/>
      <c r="AO307" s="77"/>
      <c r="AP307" s="77"/>
      <c r="AQ307" s="77"/>
      <c r="AR307" s="77"/>
      <c r="AS307" s="77"/>
      <c r="AT307" s="77"/>
      <c r="AU307" s="77"/>
    </row>
    <row r="308" spans="1:47" x14ac:dyDescent="0.2">
      <c r="A308" s="77"/>
      <c r="B308" s="77"/>
      <c r="C308" s="77"/>
      <c r="D308" s="77"/>
      <c r="E308" s="77"/>
      <c r="F308" s="77"/>
      <c r="G308" s="77"/>
      <c r="H308" s="77"/>
      <c r="I308" s="77"/>
      <c r="J308" s="77"/>
      <c r="K308" s="77"/>
      <c r="L308" s="77"/>
      <c r="M308" s="77"/>
      <c r="N308" s="77"/>
      <c r="O308" s="77"/>
      <c r="P308" s="77"/>
      <c r="Q308" s="77"/>
      <c r="R308" s="77"/>
      <c r="S308" s="77"/>
      <c r="T308" s="77"/>
      <c r="U308" s="77"/>
      <c r="V308" s="77"/>
      <c r="W308" s="77"/>
      <c r="X308" s="77"/>
      <c r="Y308" s="77"/>
      <c r="Z308" s="77"/>
      <c r="AA308" s="77"/>
      <c r="AB308" s="77"/>
      <c r="AC308" s="77"/>
      <c r="AD308" s="77"/>
      <c r="AE308" s="77"/>
      <c r="AF308" s="77"/>
      <c r="AG308" s="77"/>
      <c r="AH308" s="77"/>
      <c r="AI308" s="77"/>
      <c r="AJ308" s="77"/>
      <c r="AK308" s="77"/>
      <c r="AL308" s="77"/>
      <c r="AM308" s="77"/>
      <c r="AN308" s="77"/>
      <c r="AO308" s="77"/>
      <c r="AP308" s="77"/>
      <c r="AQ308" s="77"/>
      <c r="AR308" s="77"/>
      <c r="AS308" s="77"/>
      <c r="AT308" s="77"/>
      <c r="AU308" s="77"/>
    </row>
    <row r="309" spans="1:47" x14ac:dyDescent="0.2">
      <c r="A309" s="77"/>
      <c r="B309" s="77"/>
      <c r="C309" s="77"/>
      <c r="D309" s="77"/>
      <c r="E309" s="77"/>
      <c r="F309" s="77"/>
      <c r="G309" s="77"/>
      <c r="H309" s="77"/>
      <c r="I309" s="77"/>
      <c r="J309" s="77"/>
      <c r="K309" s="77"/>
      <c r="L309" s="77"/>
      <c r="M309" s="77"/>
      <c r="N309" s="77"/>
      <c r="O309" s="77"/>
      <c r="P309" s="77"/>
      <c r="Q309" s="77"/>
      <c r="R309" s="77"/>
      <c r="S309" s="77"/>
      <c r="T309" s="77"/>
      <c r="U309" s="77"/>
      <c r="V309" s="77"/>
      <c r="W309" s="77"/>
      <c r="X309" s="77"/>
      <c r="Y309" s="77"/>
      <c r="Z309" s="77"/>
      <c r="AA309" s="77"/>
      <c r="AB309" s="77"/>
      <c r="AC309" s="77"/>
      <c r="AD309" s="77"/>
      <c r="AE309" s="77"/>
      <c r="AF309" s="77"/>
      <c r="AG309" s="77"/>
      <c r="AH309" s="77"/>
      <c r="AI309" s="77"/>
      <c r="AJ309" s="77"/>
      <c r="AK309" s="77"/>
      <c r="AL309" s="77"/>
      <c r="AM309" s="77"/>
      <c r="AN309" s="77"/>
      <c r="AO309" s="77"/>
      <c r="AP309" s="77"/>
      <c r="AQ309" s="77"/>
      <c r="AR309" s="77"/>
      <c r="AS309" s="77"/>
      <c r="AT309" s="77"/>
      <c r="AU309" s="77"/>
    </row>
    <row r="310" spans="1:47" x14ac:dyDescent="0.2">
      <c r="A310" s="77"/>
      <c r="B310" s="77"/>
      <c r="C310" s="77"/>
      <c r="D310" s="77"/>
      <c r="E310" s="77"/>
      <c r="F310" s="77"/>
      <c r="G310" s="77"/>
      <c r="H310" s="77"/>
      <c r="I310" s="77"/>
      <c r="J310" s="77"/>
      <c r="K310" s="77"/>
      <c r="L310" s="77"/>
      <c r="M310" s="77"/>
      <c r="N310" s="77"/>
      <c r="O310" s="77"/>
      <c r="P310" s="77"/>
      <c r="Q310" s="77"/>
      <c r="R310" s="77"/>
      <c r="S310" s="77"/>
      <c r="T310" s="77"/>
      <c r="U310" s="77"/>
      <c r="V310" s="77"/>
      <c r="W310" s="77"/>
      <c r="X310" s="77"/>
      <c r="Y310" s="77"/>
      <c r="Z310" s="77"/>
      <c r="AA310" s="77"/>
      <c r="AB310" s="77"/>
      <c r="AC310" s="77"/>
      <c r="AD310" s="77"/>
      <c r="AE310" s="77"/>
      <c r="AF310" s="77"/>
      <c r="AG310" s="77"/>
      <c r="AH310" s="77"/>
      <c r="AI310" s="77"/>
      <c r="AJ310" s="77"/>
      <c r="AK310" s="77"/>
      <c r="AL310" s="77"/>
      <c r="AM310" s="77"/>
      <c r="AN310" s="77"/>
      <c r="AO310" s="77"/>
      <c r="AP310" s="77"/>
      <c r="AQ310" s="77"/>
      <c r="AR310" s="77"/>
      <c r="AS310" s="77"/>
      <c r="AT310" s="77"/>
      <c r="AU310" s="77"/>
    </row>
    <row r="311" spans="1:47" x14ac:dyDescent="0.2">
      <c r="A311" s="77"/>
      <c r="B311" s="77"/>
      <c r="C311" s="77"/>
      <c r="D311" s="77"/>
      <c r="E311" s="77"/>
      <c r="F311" s="77"/>
      <c r="G311" s="77"/>
      <c r="H311" s="77"/>
      <c r="I311" s="77"/>
      <c r="J311" s="77"/>
      <c r="K311" s="77"/>
      <c r="L311" s="77"/>
      <c r="M311" s="77"/>
      <c r="N311" s="77"/>
      <c r="O311" s="77"/>
      <c r="P311" s="77"/>
      <c r="Q311" s="77"/>
      <c r="R311" s="77"/>
      <c r="S311" s="77"/>
      <c r="T311" s="77"/>
      <c r="U311" s="77"/>
      <c r="V311" s="77"/>
      <c r="W311" s="77"/>
      <c r="X311" s="77"/>
      <c r="Y311" s="77"/>
      <c r="Z311" s="77"/>
      <c r="AA311" s="77"/>
      <c r="AB311" s="77"/>
      <c r="AC311" s="77"/>
      <c r="AD311" s="77"/>
      <c r="AE311" s="77"/>
      <c r="AF311" s="77"/>
      <c r="AG311" s="77"/>
      <c r="AH311" s="77"/>
      <c r="AI311" s="77"/>
      <c r="AJ311" s="77"/>
      <c r="AK311" s="77"/>
      <c r="AL311" s="77"/>
      <c r="AM311" s="77"/>
      <c r="AN311" s="77"/>
      <c r="AO311" s="77"/>
      <c r="AP311" s="77"/>
      <c r="AQ311" s="77"/>
      <c r="AR311" s="77"/>
      <c r="AS311" s="77"/>
      <c r="AT311" s="77"/>
      <c r="AU311" s="77"/>
    </row>
    <row r="312" spans="1:47" x14ac:dyDescent="0.2">
      <c r="A312" s="77"/>
      <c r="B312" s="77"/>
      <c r="C312" s="77"/>
      <c r="D312" s="77"/>
      <c r="E312" s="77"/>
      <c r="F312" s="77"/>
      <c r="G312" s="77"/>
      <c r="H312" s="77"/>
      <c r="I312" s="77"/>
      <c r="J312" s="77"/>
      <c r="K312" s="77"/>
      <c r="L312" s="77"/>
      <c r="M312" s="77"/>
      <c r="N312" s="77"/>
      <c r="O312" s="77"/>
      <c r="P312" s="77"/>
      <c r="Q312" s="77"/>
      <c r="R312" s="77"/>
      <c r="S312" s="77"/>
      <c r="T312" s="77"/>
      <c r="U312" s="77"/>
      <c r="V312" s="77"/>
      <c r="W312" s="77"/>
      <c r="X312" s="77"/>
      <c r="Y312" s="77"/>
      <c r="Z312" s="77"/>
      <c r="AA312" s="77"/>
      <c r="AB312" s="77"/>
      <c r="AC312" s="77"/>
      <c r="AD312" s="77"/>
      <c r="AE312" s="77"/>
      <c r="AF312" s="77"/>
      <c r="AG312" s="77"/>
      <c r="AH312" s="77"/>
      <c r="AI312" s="77"/>
      <c r="AJ312" s="77"/>
      <c r="AK312" s="77"/>
      <c r="AL312" s="77"/>
      <c r="AM312" s="77"/>
      <c r="AN312" s="77"/>
      <c r="AO312" s="77"/>
      <c r="AP312" s="77"/>
      <c r="AQ312" s="77"/>
      <c r="AR312" s="77"/>
      <c r="AS312" s="77"/>
      <c r="AT312" s="77"/>
      <c r="AU312" s="77"/>
    </row>
    <row r="313" spans="1:47" x14ac:dyDescent="0.2">
      <c r="A313" s="77"/>
      <c r="B313" s="77"/>
      <c r="C313" s="77"/>
      <c r="D313" s="77"/>
      <c r="E313" s="77"/>
      <c r="F313" s="77"/>
      <c r="G313" s="77"/>
      <c r="H313" s="77"/>
      <c r="I313" s="77"/>
      <c r="J313" s="77"/>
      <c r="K313" s="77"/>
      <c r="L313" s="77"/>
      <c r="M313" s="77"/>
      <c r="N313" s="77"/>
      <c r="O313" s="77"/>
      <c r="P313" s="77"/>
      <c r="Q313" s="77"/>
      <c r="R313" s="77"/>
      <c r="S313" s="77"/>
      <c r="T313" s="77"/>
      <c r="U313" s="77"/>
      <c r="V313" s="77"/>
      <c r="W313" s="77"/>
      <c r="X313" s="77"/>
      <c r="Y313" s="77"/>
      <c r="Z313" s="77"/>
      <c r="AA313" s="77"/>
      <c r="AB313" s="77"/>
      <c r="AC313" s="77"/>
      <c r="AD313" s="77"/>
      <c r="AE313" s="77"/>
      <c r="AF313" s="77"/>
      <c r="AG313" s="77"/>
      <c r="AH313" s="77"/>
      <c r="AI313" s="77"/>
      <c r="AJ313" s="77"/>
      <c r="AK313" s="77"/>
      <c r="AL313" s="77"/>
      <c r="AM313" s="77"/>
      <c r="AN313" s="77"/>
      <c r="AO313" s="77"/>
      <c r="AP313" s="77"/>
      <c r="AQ313" s="77"/>
      <c r="AR313" s="77"/>
      <c r="AS313" s="77"/>
      <c r="AT313" s="77"/>
      <c r="AU313" s="77"/>
    </row>
    <row r="314" spans="1:47" x14ac:dyDescent="0.2">
      <c r="A314" s="77"/>
      <c r="B314" s="77"/>
      <c r="C314" s="77"/>
      <c r="D314" s="77"/>
      <c r="E314" s="77"/>
      <c r="F314" s="77"/>
      <c r="G314" s="77"/>
      <c r="H314" s="77"/>
      <c r="I314" s="77"/>
      <c r="J314" s="77"/>
      <c r="K314" s="77"/>
      <c r="L314" s="77"/>
      <c r="M314" s="77"/>
      <c r="N314" s="77"/>
      <c r="O314" s="77"/>
      <c r="P314" s="77"/>
      <c r="Q314" s="77"/>
      <c r="R314" s="77"/>
      <c r="S314" s="77"/>
      <c r="T314" s="77"/>
      <c r="U314" s="77"/>
      <c r="V314" s="77"/>
      <c r="W314" s="77"/>
      <c r="X314" s="77"/>
      <c r="Y314" s="77"/>
      <c r="Z314" s="77"/>
      <c r="AA314" s="77"/>
      <c r="AB314" s="77"/>
      <c r="AC314" s="77"/>
      <c r="AD314" s="77"/>
      <c r="AE314" s="77"/>
      <c r="AF314" s="77"/>
      <c r="AG314" s="77"/>
      <c r="AH314" s="77"/>
      <c r="AI314" s="77"/>
      <c r="AJ314" s="77"/>
      <c r="AK314" s="77"/>
      <c r="AL314" s="77"/>
      <c r="AM314" s="77"/>
      <c r="AN314" s="77"/>
      <c r="AO314" s="77"/>
      <c r="AP314" s="77"/>
      <c r="AQ314" s="77"/>
      <c r="AR314" s="77"/>
      <c r="AS314" s="77"/>
      <c r="AT314" s="77"/>
      <c r="AU314" s="77"/>
    </row>
    <row r="315" spans="1:47" x14ac:dyDescent="0.2">
      <c r="A315" s="77"/>
      <c r="B315" s="77"/>
      <c r="C315" s="77"/>
      <c r="D315" s="77"/>
      <c r="E315" s="77"/>
      <c r="F315" s="77"/>
      <c r="G315" s="77"/>
      <c r="H315" s="77"/>
      <c r="I315" s="77"/>
      <c r="J315" s="77"/>
      <c r="K315" s="77"/>
      <c r="L315" s="77"/>
      <c r="M315" s="77"/>
      <c r="N315" s="77"/>
      <c r="O315" s="77"/>
      <c r="P315" s="77"/>
      <c r="Q315" s="77"/>
      <c r="R315" s="77"/>
      <c r="S315" s="77"/>
      <c r="T315" s="77"/>
      <c r="U315" s="77"/>
      <c r="V315" s="77"/>
      <c r="W315" s="77"/>
      <c r="X315" s="77"/>
      <c r="Y315" s="77"/>
      <c r="Z315" s="77"/>
      <c r="AA315" s="77"/>
      <c r="AB315" s="77"/>
      <c r="AC315" s="77"/>
      <c r="AD315" s="77"/>
      <c r="AE315" s="77"/>
      <c r="AF315" s="77"/>
      <c r="AG315" s="77"/>
      <c r="AH315" s="77"/>
      <c r="AI315" s="77"/>
      <c r="AJ315" s="77"/>
      <c r="AK315" s="77"/>
      <c r="AL315" s="77"/>
      <c r="AM315" s="77"/>
      <c r="AN315" s="77"/>
      <c r="AO315" s="77"/>
      <c r="AP315" s="77"/>
      <c r="AQ315" s="77"/>
      <c r="AR315" s="77"/>
      <c r="AS315" s="77"/>
      <c r="AT315" s="77"/>
      <c r="AU315" s="77"/>
    </row>
    <row r="316" spans="1:47" x14ac:dyDescent="0.2">
      <c r="A316" s="77"/>
      <c r="B316" s="77"/>
      <c r="C316" s="77"/>
      <c r="D316" s="77"/>
      <c r="E316" s="77"/>
      <c r="F316" s="77"/>
      <c r="G316" s="77"/>
      <c r="H316" s="77"/>
      <c r="I316" s="77"/>
      <c r="J316" s="77"/>
      <c r="K316" s="77"/>
      <c r="L316" s="77"/>
      <c r="M316" s="77"/>
      <c r="N316" s="77"/>
      <c r="O316" s="77"/>
      <c r="P316" s="77"/>
      <c r="Q316" s="77"/>
      <c r="R316" s="77"/>
      <c r="S316" s="77"/>
      <c r="T316" s="77"/>
      <c r="U316" s="77"/>
      <c r="V316" s="77"/>
      <c r="W316" s="77"/>
      <c r="X316" s="77"/>
      <c r="Y316" s="77"/>
      <c r="Z316" s="77"/>
      <c r="AA316" s="77"/>
      <c r="AB316" s="77"/>
      <c r="AC316" s="77"/>
      <c r="AD316" s="77"/>
      <c r="AE316" s="77"/>
      <c r="AF316" s="77"/>
      <c r="AG316" s="77"/>
      <c r="AH316" s="77"/>
      <c r="AI316" s="77"/>
      <c r="AJ316" s="77"/>
      <c r="AK316" s="77"/>
      <c r="AL316" s="77"/>
      <c r="AM316" s="77"/>
      <c r="AN316" s="77"/>
      <c r="AO316" s="77"/>
      <c r="AP316" s="77"/>
      <c r="AQ316" s="77"/>
      <c r="AR316" s="77"/>
      <c r="AS316" s="77"/>
      <c r="AT316" s="77"/>
      <c r="AU316" s="77"/>
    </row>
    <row r="317" spans="1:47" x14ac:dyDescent="0.2">
      <c r="A317" s="77"/>
      <c r="B317" s="77"/>
      <c r="C317" s="77"/>
      <c r="D317" s="77"/>
      <c r="E317" s="77"/>
      <c r="F317" s="77"/>
      <c r="G317" s="77"/>
      <c r="H317" s="77"/>
      <c r="I317" s="77"/>
      <c r="J317" s="77"/>
      <c r="K317" s="77"/>
      <c r="L317" s="77"/>
      <c r="M317" s="77"/>
      <c r="N317" s="77"/>
      <c r="O317" s="77"/>
      <c r="P317" s="77"/>
      <c r="Q317" s="77"/>
      <c r="R317" s="77"/>
      <c r="S317" s="77"/>
      <c r="T317" s="77"/>
      <c r="U317" s="77"/>
      <c r="V317" s="77"/>
      <c r="W317" s="77"/>
      <c r="X317" s="77"/>
      <c r="Y317" s="77"/>
      <c r="Z317" s="77"/>
      <c r="AA317" s="77"/>
      <c r="AB317" s="77"/>
      <c r="AC317" s="77"/>
      <c r="AD317" s="77"/>
      <c r="AE317" s="77"/>
      <c r="AF317" s="77"/>
      <c r="AG317" s="77"/>
      <c r="AH317" s="77"/>
      <c r="AI317" s="77"/>
      <c r="AJ317" s="77"/>
      <c r="AK317" s="77"/>
      <c r="AL317" s="77"/>
      <c r="AM317" s="77"/>
      <c r="AN317" s="77"/>
      <c r="AO317" s="77"/>
      <c r="AP317" s="77"/>
      <c r="AQ317" s="77"/>
      <c r="AR317" s="77"/>
      <c r="AS317" s="77"/>
      <c r="AT317" s="77"/>
      <c r="AU317" s="77"/>
    </row>
    <row r="318" spans="1:47" x14ac:dyDescent="0.2">
      <c r="A318" s="77"/>
      <c r="B318" s="77"/>
      <c r="C318" s="77"/>
      <c r="D318" s="77"/>
      <c r="E318" s="77"/>
      <c r="F318" s="77"/>
      <c r="G318" s="77"/>
      <c r="H318" s="77"/>
      <c r="I318" s="77"/>
      <c r="J318" s="77"/>
      <c r="K318" s="77"/>
      <c r="L318" s="77"/>
      <c r="M318" s="77"/>
      <c r="N318" s="77"/>
      <c r="O318" s="77"/>
      <c r="P318" s="77"/>
      <c r="Q318" s="77"/>
      <c r="R318" s="77"/>
      <c r="S318" s="77"/>
      <c r="T318" s="77"/>
      <c r="U318" s="77"/>
      <c r="V318" s="77"/>
      <c r="W318" s="77"/>
      <c r="X318" s="77"/>
      <c r="Y318" s="77"/>
      <c r="Z318" s="77"/>
      <c r="AA318" s="77"/>
      <c r="AB318" s="77"/>
      <c r="AC318" s="77"/>
      <c r="AD318" s="77"/>
      <c r="AE318" s="77"/>
      <c r="AF318" s="77"/>
      <c r="AG318" s="77"/>
      <c r="AH318" s="77"/>
      <c r="AI318" s="77"/>
      <c r="AJ318" s="77"/>
      <c r="AK318" s="77"/>
      <c r="AL318" s="77"/>
      <c r="AM318" s="77"/>
      <c r="AN318" s="77"/>
      <c r="AO318" s="77"/>
      <c r="AP318" s="77"/>
      <c r="AQ318" s="77"/>
      <c r="AR318" s="77"/>
      <c r="AS318" s="77"/>
      <c r="AT318" s="77"/>
      <c r="AU318" s="77"/>
    </row>
    <row r="319" spans="1:47" x14ac:dyDescent="0.2">
      <c r="A319" s="77"/>
      <c r="B319" s="77"/>
      <c r="C319" s="77"/>
      <c r="D319" s="77"/>
      <c r="E319" s="77"/>
      <c r="F319" s="77"/>
      <c r="G319" s="77"/>
      <c r="H319" s="77"/>
      <c r="I319" s="77"/>
      <c r="J319" s="77"/>
      <c r="K319" s="77"/>
      <c r="L319" s="77"/>
      <c r="M319" s="77"/>
      <c r="N319" s="77"/>
      <c r="O319" s="77"/>
      <c r="P319" s="77"/>
      <c r="Q319" s="77"/>
      <c r="R319" s="77"/>
      <c r="S319" s="77"/>
      <c r="T319" s="77"/>
      <c r="U319" s="77"/>
      <c r="V319" s="77"/>
      <c r="W319" s="77"/>
      <c r="X319" s="77"/>
      <c r="Y319" s="77"/>
      <c r="Z319" s="77"/>
      <c r="AA319" s="77"/>
      <c r="AB319" s="77"/>
      <c r="AC319" s="77"/>
      <c r="AD319" s="77"/>
      <c r="AE319" s="77"/>
      <c r="AF319" s="77"/>
      <c r="AG319" s="77"/>
      <c r="AH319" s="77"/>
      <c r="AI319" s="77"/>
      <c r="AJ319" s="77"/>
      <c r="AK319" s="77"/>
      <c r="AL319" s="77"/>
      <c r="AM319" s="77"/>
      <c r="AN319" s="77"/>
      <c r="AO319" s="77"/>
      <c r="AP319" s="77"/>
      <c r="AQ319" s="77"/>
      <c r="AR319" s="77"/>
      <c r="AS319" s="77"/>
      <c r="AT319" s="77"/>
      <c r="AU319" s="77"/>
    </row>
    <row r="320" spans="1:47" x14ac:dyDescent="0.2">
      <c r="A320" s="77"/>
      <c r="B320" s="77"/>
      <c r="C320" s="77"/>
      <c r="D320" s="77"/>
      <c r="E320" s="77"/>
      <c r="F320" s="77"/>
      <c r="G320" s="77"/>
      <c r="H320" s="77"/>
      <c r="I320" s="77"/>
      <c r="J320" s="77"/>
      <c r="K320" s="77"/>
      <c r="L320" s="77"/>
      <c r="M320" s="77"/>
      <c r="N320" s="77"/>
      <c r="O320" s="77"/>
      <c r="P320" s="77"/>
      <c r="Q320" s="77"/>
      <c r="R320" s="77"/>
      <c r="S320" s="77"/>
      <c r="T320" s="77"/>
      <c r="U320" s="77"/>
      <c r="V320" s="77"/>
      <c r="W320" s="77"/>
      <c r="X320" s="77"/>
      <c r="Y320" s="77"/>
      <c r="Z320" s="77"/>
      <c r="AA320" s="77"/>
      <c r="AB320" s="77"/>
      <c r="AC320" s="77"/>
      <c r="AD320" s="77"/>
      <c r="AE320" s="77"/>
      <c r="AF320" s="77"/>
      <c r="AG320" s="77"/>
      <c r="AH320" s="77"/>
      <c r="AI320" s="77"/>
      <c r="AJ320" s="77"/>
      <c r="AK320" s="77"/>
      <c r="AL320" s="77"/>
      <c r="AM320" s="77"/>
      <c r="AN320" s="77"/>
      <c r="AO320" s="77"/>
      <c r="AP320" s="77"/>
      <c r="AQ320" s="77"/>
      <c r="AR320" s="77"/>
      <c r="AS320" s="77"/>
      <c r="AT320" s="77"/>
      <c r="AU320" s="77"/>
    </row>
    <row r="321" spans="1:47" x14ac:dyDescent="0.2">
      <c r="A321" s="77"/>
      <c r="B321" s="77"/>
      <c r="C321" s="77"/>
      <c r="D321" s="77"/>
      <c r="E321" s="77"/>
      <c r="F321" s="77"/>
      <c r="G321" s="77"/>
      <c r="H321" s="77"/>
      <c r="I321" s="77"/>
      <c r="J321" s="77"/>
      <c r="K321" s="77"/>
      <c r="L321" s="77"/>
      <c r="M321" s="77"/>
      <c r="N321" s="77"/>
      <c r="O321" s="77"/>
      <c r="P321" s="77"/>
      <c r="Q321" s="77"/>
      <c r="R321" s="77"/>
      <c r="S321" s="77"/>
      <c r="T321" s="77"/>
      <c r="U321" s="77"/>
      <c r="V321" s="77"/>
      <c r="W321" s="77"/>
      <c r="X321" s="77"/>
      <c r="Y321" s="77"/>
      <c r="Z321" s="77"/>
      <c r="AA321" s="77"/>
      <c r="AB321" s="77"/>
      <c r="AC321" s="77"/>
      <c r="AD321" s="77"/>
      <c r="AE321" s="77"/>
      <c r="AF321" s="77"/>
      <c r="AG321" s="77"/>
      <c r="AH321" s="77"/>
      <c r="AI321" s="77"/>
      <c r="AJ321" s="77"/>
      <c r="AK321" s="77"/>
      <c r="AL321" s="77"/>
      <c r="AM321" s="77"/>
      <c r="AN321" s="77"/>
      <c r="AO321" s="77"/>
      <c r="AP321" s="77"/>
      <c r="AQ321" s="77"/>
      <c r="AR321" s="77"/>
      <c r="AS321" s="77"/>
      <c r="AT321" s="77"/>
      <c r="AU321" s="77"/>
    </row>
    <row r="322" spans="1:47" x14ac:dyDescent="0.2">
      <c r="A322" s="77"/>
      <c r="B322" s="77"/>
      <c r="C322" s="77"/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  <c r="V322" s="77"/>
      <c r="W322" s="77"/>
      <c r="X322" s="77"/>
      <c r="Y322" s="77"/>
      <c r="Z322" s="77"/>
      <c r="AA322" s="77"/>
      <c r="AB322" s="77"/>
      <c r="AC322" s="77"/>
      <c r="AD322" s="77"/>
      <c r="AE322" s="77"/>
      <c r="AF322" s="77"/>
      <c r="AG322" s="77"/>
      <c r="AH322" s="77"/>
      <c r="AI322" s="77"/>
      <c r="AJ322" s="77"/>
      <c r="AK322" s="77"/>
      <c r="AL322" s="77"/>
      <c r="AM322" s="77"/>
      <c r="AN322" s="77"/>
      <c r="AO322" s="77"/>
      <c r="AP322" s="77"/>
      <c r="AQ322" s="77"/>
      <c r="AR322" s="77"/>
      <c r="AS322" s="77"/>
      <c r="AT322" s="77"/>
      <c r="AU322" s="77"/>
    </row>
    <row r="323" spans="1:47" x14ac:dyDescent="0.2">
      <c r="A323" s="77"/>
      <c r="B323" s="77"/>
      <c r="C323" s="77"/>
      <c r="D323" s="77"/>
      <c r="E323" s="77"/>
      <c r="F323" s="77"/>
      <c r="G323" s="77"/>
      <c r="H323" s="77"/>
      <c r="I323" s="77"/>
      <c r="J323" s="77"/>
      <c r="K323" s="77"/>
      <c r="L323" s="77"/>
      <c r="M323" s="77"/>
      <c r="N323" s="77"/>
      <c r="O323" s="77"/>
      <c r="P323" s="77"/>
      <c r="Q323" s="77"/>
      <c r="R323" s="77"/>
      <c r="S323" s="77"/>
      <c r="T323" s="77"/>
      <c r="U323" s="77"/>
      <c r="V323" s="77"/>
      <c r="W323" s="77"/>
      <c r="X323" s="77"/>
      <c r="Y323" s="77"/>
      <c r="Z323" s="77"/>
      <c r="AA323" s="77"/>
      <c r="AB323" s="77"/>
      <c r="AC323" s="77"/>
      <c r="AD323" s="77"/>
      <c r="AE323" s="77"/>
      <c r="AF323" s="77"/>
      <c r="AG323" s="77"/>
      <c r="AH323" s="77"/>
      <c r="AI323" s="77"/>
      <c r="AJ323" s="77"/>
      <c r="AK323" s="77"/>
      <c r="AL323" s="77"/>
      <c r="AM323" s="77"/>
      <c r="AN323" s="77"/>
      <c r="AO323" s="77"/>
      <c r="AP323" s="77"/>
      <c r="AQ323" s="77"/>
      <c r="AR323" s="77"/>
      <c r="AS323" s="77"/>
      <c r="AT323" s="77"/>
      <c r="AU323" s="77"/>
    </row>
    <row r="324" spans="1:47" x14ac:dyDescent="0.2">
      <c r="A324" s="77"/>
      <c r="B324" s="77"/>
      <c r="C324" s="77"/>
      <c r="D324" s="77"/>
      <c r="E324" s="77"/>
      <c r="F324" s="77"/>
      <c r="G324" s="77"/>
      <c r="H324" s="77"/>
      <c r="I324" s="77"/>
      <c r="J324" s="77"/>
      <c r="K324" s="77"/>
      <c r="L324" s="77"/>
      <c r="M324" s="77"/>
      <c r="N324" s="77"/>
      <c r="O324" s="77"/>
      <c r="P324" s="77"/>
      <c r="Q324" s="77"/>
      <c r="R324" s="77"/>
      <c r="S324" s="77"/>
      <c r="T324" s="77"/>
      <c r="U324" s="77"/>
      <c r="V324" s="77"/>
      <c r="W324" s="77"/>
      <c r="X324" s="77"/>
      <c r="Y324" s="77"/>
      <c r="Z324" s="77"/>
      <c r="AA324" s="77"/>
      <c r="AB324" s="77"/>
      <c r="AC324" s="77"/>
      <c r="AD324" s="77"/>
      <c r="AE324" s="77"/>
      <c r="AF324" s="77"/>
      <c r="AG324" s="77"/>
      <c r="AH324" s="77"/>
      <c r="AI324" s="77"/>
      <c r="AJ324" s="77"/>
      <c r="AK324" s="77"/>
      <c r="AL324" s="77"/>
      <c r="AM324" s="77"/>
      <c r="AN324" s="77"/>
      <c r="AO324" s="77"/>
      <c r="AP324" s="77"/>
      <c r="AQ324" s="77"/>
      <c r="AR324" s="77"/>
      <c r="AS324" s="77"/>
      <c r="AT324" s="77"/>
      <c r="AU324" s="77"/>
    </row>
    <row r="325" spans="1:47" x14ac:dyDescent="0.2">
      <c r="A325" s="77"/>
      <c r="B325" s="77"/>
      <c r="C325" s="77"/>
      <c r="D325" s="77"/>
      <c r="E325" s="77"/>
      <c r="F325" s="77"/>
      <c r="G325" s="77"/>
      <c r="H325" s="77"/>
      <c r="I325" s="77"/>
      <c r="J325" s="77"/>
      <c r="K325" s="77"/>
      <c r="L325" s="77"/>
      <c r="M325" s="77"/>
      <c r="N325" s="77"/>
      <c r="O325" s="77"/>
      <c r="P325" s="77"/>
      <c r="Q325" s="77"/>
      <c r="R325" s="77"/>
      <c r="S325" s="77"/>
      <c r="T325" s="77"/>
      <c r="U325" s="77"/>
      <c r="V325" s="77"/>
      <c r="W325" s="77"/>
      <c r="X325" s="77"/>
      <c r="Y325" s="77"/>
      <c r="Z325" s="77"/>
      <c r="AA325" s="77"/>
      <c r="AB325" s="77"/>
      <c r="AC325" s="77"/>
      <c r="AD325" s="77"/>
      <c r="AE325" s="77"/>
      <c r="AF325" s="77"/>
      <c r="AG325" s="77"/>
      <c r="AH325" s="77"/>
      <c r="AI325" s="77"/>
      <c r="AJ325" s="77"/>
      <c r="AK325" s="77"/>
      <c r="AL325" s="77"/>
      <c r="AM325" s="77"/>
      <c r="AN325" s="77"/>
      <c r="AO325" s="77"/>
      <c r="AP325" s="77"/>
      <c r="AQ325" s="77"/>
      <c r="AR325" s="77"/>
      <c r="AS325" s="77"/>
      <c r="AT325" s="77"/>
      <c r="AU325" s="77"/>
    </row>
    <row r="326" spans="1:47" x14ac:dyDescent="0.2">
      <c r="A326" s="77"/>
      <c r="B326" s="77"/>
      <c r="C326" s="77"/>
      <c r="D326" s="77"/>
      <c r="E326" s="77"/>
      <c r="F326" s="77"/>
      <c r="G326" s="77"/>
      <c r="H326" s="77"/>
      <c r="I326" s="77"/>
      <c r="J326" s="77"/>
      <c r="K326" s="77"/>
      <c r="L326" s="77"/>
      <c r="M326" s="77"/>
      <c r="N326" s="77"/>
      <c r="O326" s="77"/>
      <c r="P326" s="77"/>
      <c r="Q326" s="77"/>
      <c r="R326" s="77"/>
      <c r="S326" s="77"/>
      <c r="T326" s="77"/>
      <c r="U326" s="77"/>
      <c r="V326" s="77"/>
      <c r="W326" s="77"/>
      <c r="X326" s="77"/>
      <c r="Y326" s="77"/>
      <c r="Z326" s="77"/>
      <c r="AA326" s="77"/>
      <c r="AB326" s="77"/>
      <c r="AC326" s="77"/>
      <c r="AD326" s="77"/>
      <c r="AE326" s="77"/>
      <c r="AF326" s="77"/>
      <c r="AG326" s="77"/>
      <c r="AH326" s="77"/>
      <c r="AI326" s="77"/>
      <c r="AJ326" s="77"/>
      <c r="AK326" s="77"/>
      <c r="AL326" s="77"/>
      <c r="AM326" s="77"/>
      <c r="AN326" s="77"/>
      <c r="AO326" s="77"/>
      <c r="AP326" s="77"/>
      <c r="AQ326" s="77"/>
      <c r="AR326" s="77"/>
      <c r="AS326" s="77"/>
      <c r="AT326" s="77"/>
      <c r="AU326" s="77"/>
    </row>
    <row r="327" spans="1:47" x14ac:dyDescent="0.2">
      <c r="A327" s="77"/>
      <c r="B327" s="77"/>
      <c r="C327" s="77"/>
      <c r="D327" s="77"/>
      <c r="E327" s="77"/>
      <c r="F327" s="77"/>
      <c r="G327" s="77"/>
      <c r="H327" s="77"/>
      <c r="I327" s="77"/>
      <c r="J327" s="77"/>
      <c r="K327" s="77"/>
      <c r="L327" s="77"/>
      <c r="M327" s="77"/>
      <c r="N327" s="77"/>
      <c r="O327" s="77"/>
      <c r="P327" s="77"/>
      <c r="Q327" s="77"/>
      <c r="R327" s="77"/>
      <c r="S327" s="77"/>
      <c r="T327" s="77"/>
      <c r="U327" s="77"/>
      <c r="V327" s="77"/>
      <c r="W327" s="77"/>
      <c r="X327" s="77"/>
      <c r="Y327" s="77"/>
      <c r="Z327" s="77"/>
      <c r="AA327" s="77"/>
      <c r="AB327" s="77"/>
      <c r="AC327" s="77"/>
      <c r="AD327" s="77"/>
      <c r="AE327" s="77"/>
      <c r="AF327" s="77"/>
      <c r="AG327" s="77"/>
      <c r="AH327" s="77"/>
      <c r="AI327" s="77"/>
      <c r="AJ327" s="77"/>
      <c r="AK327" s="77"/>
      <c r="AL327" s="77"/>
      <c r="AM327" s="77"/>
      <c r="AN327" s="77"/>
      <c r="AO327" s="77"/>
      <c r="AP327" s="77"/>
      <c r="AQ327" s="77"/>
      <c r="AR327" s="77"/>
      <c r="AS327" s="77"/>
      <c r="AT327" s="77"/>
      <c r="AU327" s="77"/>
    </row>
    <row r="328" spans="1:47" x14ac:dyDescent="0.2">
      <c r="A328" s="77"/>
      <c r="B328" s="77"/>
      <c r="C328" s="77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7"/>
      <c r="R328" s="77"/>
      <c r="S328" s="77"/>
      <c r="T328" s="77"/>
      <c r="U328" s="77"/>
      <c r="V328" s="77"/>
      <c r="W328" s="77"/>
      <c r="X328" s="77"/>
      <c r="Y328" s="77"/>
      <c r="Z328" s="77"/>
      <c r="AA328" s="77"/>
      <c r="AB328" s="77"/>
      <c r="AC328" s="77"/>
      <c r="AD328" s="77"/>
      <c r="AE328" s="77"/>
      <c r="AF328" s="77"/>
      <c r="AG328" s="77"/>
      <c r="AH328" s="77"/>
      <c r="AI328" s="77"/>
      <c r="AJ328" s="77"/>
      <c r="AK328" s="77"/>
      <c r="AL328" s="77"/>
      <c r="AM328" s="77"/>
      <c r="AN328" s="77"/>
      <c r="AO328" s="77"/>
      <c r="AP328" s="77"/>
      <c r="AQ328" s="77"/>
      <c r="AR328" s="77"/>
      <c r="AS328" s="77"/>
      <c r="AT328" s="77"/>
      <c r="AU328" s="77"/>
    </row>
    <row r="329" spans="1:47" x14ac:dyDescent="0.2">
      <c r="A329" s="77"/>
      <c r="B329" s="77"/>
      <c r="C329" s="77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7"/>
      <c r="R329" s="77"/>
      <c r="S329" s="77"/>
      <c r="T329" s="77"/>
      <c r="U329" s="77"/>
      <c r="V329" s="77"/>
      <c r="W329" s="77"/>
      <c r="X329" s="77"/>
      <c r="Y329" s="77"/>
      <c r="Z329" s="77"/>
      <c r="AA329" s="77"/>
      <c r="AB329" s="77"/>
      <c r="AC329" s="77"/>
      <c r="AD329" s="77"/>
      <c r="AE329" s="77"/>
      <c r="AF329" s="77"/>
      <c r="AG329" s="77"/>
      <c r="AH329" s="77"/>
      <c r="AI329" s="77"/>
      <c r="AJ329" s="77"/>
      <c r="AK329" s="77"/>
      <c r="AL329" s="77"/>
      <c r="AM329" s="77"/>
      <c r="AN329" s="77"/>
      <c r="AO329" s="77"/>
      <c r="AP329" s="77"/>
      <c r="AQ329" s="77"/>
      <c r="AR329" s="77"/>
      <c r="AS329" s="77"/>
      <c r="AT329" s="77"/>
      <c r="AU329" s="77"/>
    </row>
    <row r="330" spans="1:47" x14ac:dyDescent="0.2">
      <c r="A330" s="77"/>
      <c r="B330" s="77"/>
      <c r="C330" s="77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7"/>
      <c r="R330" s="77"/>
      <c r="S330" s="77"/>
      <c r="T330" s="77"/>
      <c r="U330" s="77"/>
      <c r="V330" s="77"/>
      <c r="W330" s="77"/>
      <c r="X330" s="77"/>
      <c r="Y330" s="77"/>
      <c r="Z330" s="77"/>
      <c r="AA330" s="77"/>
      <c r="AB330" s="77"/>
      <c r="AC330" s="77"/>
      <c r="AD330" s="77"/>
      <c r="AE330" s="77"/>
      <c r="AF330" s="77"/>
      <c r="AG330" s="77"/>
      <c r="AH330" s="77"/>
      <c r="AI330" s="77"/>
      <c r="AJ330" s="77"/>
      <c r="AK330" s="77"/>
      <c r="AL330" s="77"/>
      <c r="AM330" s="77"/>
      <c r="AN330" s="77"/>
      <c r="AO330" s="77"/>
      <c r="AP330" s="77"/>
      <c r="AQ330" s="77"/>
      <c r="AR330" s="77"/>
      <c r="AS330" s="77"/>
      <c r="AT330" s="77"/>
      <c r="AU330" s="77"/>
    </row>
    <row r="331" spans="1:47" x14ac:dyDescent="0.2">
      <c r="A331" s="77"/>
      <c r="B331" s="77"/>
      <c r="C331" s="77"/>
      <c r="D331" s="77"/>
      <c r="E331" s="77"/>
      <c r="F331" s="77"/>
      <c r="G331" s="77"/>
      <c r="H331" s="77"/>
      <c r="I331" s="77"/>
      <c r="J331" s="77"/>
      <c r="K331" s="77"/>
      <c r="L331" s="77"/>
      <c r="M331" s="77"/>
      <c r="N331" s="77"/>
      <c r="O331" s="77"/>
      <c r="P331" s="77"/>
      <c r="Q331" s="77"/>
      <c r="R331" s="77"/>
      <c r="S331" s="77"/>
      <c r="T331" s="77"/>
      <c r="U331" s="77"/>
      <c r="V331" s="77"/>
      <c r="W331" s="77"/>
      <c r="X331" s="77"/>
      <c r="Y331" s="77"/>
      <c r="Z331" s="77"/>
      <c r="AA331" s="77"/>
      <c r="AB331" s="77"/>
      <c r="AC331" s="77"/>
      <c r="AD331" s="77"/>
      <c r="AE331" s="77"/>
      <c r="AF331" s="77"/>
      <c r="AG331" s="77"/>
      <c r="AH331" s="77"/>
      <c r="AI331" s="77"/>
      <c r="AJ331" s="77"/>
      <c r="AK331" s="77"/>
      <c r="AL331" s="77"/>
      <c r="AM331" s="77"/>
      <c r="AN331" s="77"/>
      <c r="AO331" s="77"/>
      <c r="AP331" s="77"/>
      <c r="AQ331" s="77"/>
      <c r="AR331" s="77"/>
      <c r="AS331" s="77"/>
      <c r="AT331" s="77"/>
      <c r="AU331" s="77"/>
    </row>
    <row r="332" spans="1:47" x14ac:dyDescent="0.2">
      <c r="A332" s="77"/>
      <c r="B332" s="77"/>
      <c r="C332" s="77"/>
      <c r="D332" s="77"/>
      <c r="E332" s="77"/>
      <c r="F332" s="77"/>
      <c r="G332" s="77"/>
      <c r="H332" s="77"/>
      <c r="I332" s="77"/>
      <c r="J332" s="77"/>
      <c r="K332" s="77"/>
      <c r="L332" s="77"/>
      <c r="M332" s="77"/>
      <c r="N332" s="77"/>
      <c r="O332" s="77"/>
      <c r="P332" s="77"/>
      <c r="Q332" s="77"/>
      <c r="R332" s="77"/>
      <c r="S332" s="77"/>
      <c r="T332" s="77"/>
      <c r="U332" s="77"/>
      <c r="V332" s="77"/>
      <c r="W332" s="77"/>
      <c r="X332" s="77"/>
      <c r="Y332" s="77"/>
      <c r="Z332" s="77"/>
      <c r="AA332" s="77"/>
      <c r="AB332" s="77"/>
      <c r="AC332" s="77"/>
      <c r="AD332" s="77"/>
      <c r="AE332" s="77"/>
      <c r="AF332" s="77"/>
      <c r="AG332" s="77"/>
      <c r="AH332" s="77"/>
      <c r="AI332" s="77"/>
      <c r="AJ332" s="77"/>
      <c r="AK332" s="77"/>
      <c r="AL332" s="77"/>
      <c r="AM332" s="77"/>
      <c r="AN332" s="77"/>
      <c r="AO332" s="77"/>
      <c r="AP332" s="77"/>
      <c r="AQ332" s="77"/>
      <c r="AR332" s="77"/>
      <c r="AS332" s="77"/>
      <c r="AT332" s="77"/>
      <c r="AU332" s="77"/>
    </row>
    <row r="333" spans="1:47" x14ac:dyDescent="0.2">
      <c r="A333" s="77"/>
      <c r="B333" s="77"/>
      <c r="C333" s="77"/>
      <c r="D333" s="77"/>
      <c r="E333" s="77"/>
      <c r="F333" s="77"/>
      <c r="G333" s="77"/>
      <c r="H333" s="77"/>
      <c r="I333" s="77"/>
      <c r="J333" s="77"/>
      <c r="K333" s="77"/>
      <c r="L333" s="77"/>
      <c r="M333" s="77"/>
      <c r="N333" s="77"/>
      <c r="O333" s="77"/>
      <c r="P333" s="77"/>
      <c r="Q333" s="77"/>
      <c r="R333" s="77"/>
      <c r="S333" s="77"/>
      <c r="T333" s="77"/>
      <c r="U333" s="77"/>
      <c r="V333" s="77"/>
      <c r="W333" s="77"/>
      <c r="X333" s="77"/>
      <c r="Y333" s="77"/>
      <c r="Z333" s="77"/>
      <c r="AA333" s="77"/>
      <c r="AB333" s="77"/>
      <c r="AC333" s="77"/>
      <c r="AD333" s="77"/>
      <c r="AE333" s="77"/>
      <c r="AF333" s="77"/>
      <c r="AG333" s="77"/>
      <c r="AH333" s="77"/>
      <c r="AI333" s="77"/>
      <c r="AJ333" s="77"/>
      <c r="AK333" s="77"/>
      <c r="AL333" s="77"/>
      <c r="AM333" s="77"/>
      <c r="AN333" s="77"/>
      <c r="AO333" s="77"/>
      <c r="AP333" s="77"/>
      <c r="AQ333" s="77"/>
      <c r="AR333" s="77"/>
      <c r="AS333" s="77"/>
      <c r="AT333" s="77"/>
      <c r="AU333" s="77"/>
    </row>
    <row r="334" spans="1:47" x14ac:dyDescent="0.2">
      <c r="A334" s="77"/>
      <c r="B334" s="77"/>
      <c r="C334" s="77"/>
      <c r="D334" s="77"/>
      <c r="E334" s="77"/>
      <c r="F334" s="77"/>
      <c r="G334" s="77"/>
      <c r="H334" s="77"/>
      <c r="I334" s="77"/>
      <c r="J334" s="77"/>
      <c r="K334" s="77"/>
      <c r="L334" s="77"/>
      <c r="M334" s="77"/>
      <c r="N334" s="77"/>
      <c r="O334" s="77"/>
      <c r="P334" s="77"/>
      <c r="Q334" s="77"/>
      <c r="R334" s="77"/>
      <c r="S334" s="77"/>
      <c r="T334" s="77"/>
      <c r="U334" s="77"/>
      <c r="V334" s="77"/>
      <c r="W334" s="77"/>
      <c r="X334" s="77"/>
      <c r="Y334" s="77"/>
      <c r="Z334" s="77"/>
      <c r="AA334" s="77"/>
      <c r="AB334" s="77"/>
      <c r="AC334" s="77"/>
      <c r="AD334" s="77"/>
      <c r="AE334" s="77"/>
      <c r="AF334" s="77"/>
      <c r="AG334" s="77"/>
      <c r="AH334" s="77"/>
      <c r="AI334" s="77"/>
      <c r="AJ334" s="77"/>
      <c r="AK334" s="77"/>
      <c r="AL334" s="77"/>
      <c r="AM334" s="77"/>
      <c r="AN334" s="77"/>
      <c r="AO334" s="77"/>
      <c r="AP334" s="77"/>
      <c r="AQ334" s="77"/>
      <c r="AR334" s="77"/>
      <c r="AS334" s="77"/>
      <c r="AT334" s="77"/>
      <c r="AU334" s="77"/>
    </row>
    <row r="335" spans="1:47" x14ac:dyDescent="0.2">
      <c r="A335" s="77"/>
      <c r="B335" s="77"/>
      <c r="C335" s="77"/>
      <c r="D335" s="77"/>
      <c r="E335" s="77"/>
      <c r="F335" s="77"/>
      <c r="G335" s="77"/>
      <c r="H335" s="77"/>
      <c r="I335" s="77"/>
      <c r="J335" s="77"/>
      <c r="K335" s="77"/>
      <c r="L335" s="77"/>
      <c r="M335" s="77"/>
      <c r="N335" s="77"/>
      <c r="O335" s="77"/>
      <c r="P335" s="77"/>
      <c r="Q335" s="77"/>
      <c r="R335" s="77"/>
      <c r="S335" s="77"/>
      <c r="T335" s="77"/>
      <c r="U335" s="77"/>
      <c r="V335" s="77"/>
      <c r="W335" s="77"/>
      <c r="X335" s="77"/>
      <c r="Y335" s="77"/>
      <c r="Z335" s="77"/>
      <c r="AA335" s="77"/>
      <c r="AB335" s="77"/>
      <c r="AC335" s="77"/>
      <c r="AD335" s="77"/>
      <c r="AE335" s="77"/>
      <c r="AF335" s="77"/>
      <c r="AG335" s="77"/>
      <c r="AH335" s="77"/>
      <c r="AI335" s="77"/>
      <c r="AJ335" s="77"/>
      <c r="AK335" s="77"/>
      <c r="AL335" s="77"/>
      <c r="AM335" s="77"/>
      <c r="AN335" s="77"/>
      <c r="AO335" s="77"/>
      <c r="AP335" s="77"/>
      <c r="AQ335" s="77"/>
      <c r="AR335" s="77"/>
      <c r="AS335" s="77"/>
      <c r="AT335" s="77"/>
      <c r="AU335" s="77"/>
    </row>
    <row r="336" spans="1:47" x14ac:dyDescent="0.2">
      <c r="A336" s="77"/>
      <c r="B336" s="77"/>
      <c r="C336" s="77"/>
      <c r="D336" s="77"/>
      <c r="E336" s="77"/>
      <c r="F336" s="77"/>
      <c r="G336" s="77"/>
      <c r="H336" s="77"/>
      <c r="I336" s="77"/>
      <c r="J336" s="77"/>
      <c r="K336" s="77"/>
      <c r="L336" s="77"/>
      <c r="M336" s="77"/>
      <c r="N336" s="77"/>
      <c r="O336" s="77"/>
      <c r="P336" s="77"/>
      <c r="Q336" s="77"/>
      <c r="R336" s="77"/>
      <c r="S336" s="77"/>
      <c r="T336" s="77"/>
      <c r="U336" s="77"/>
      <c r="V336" s="77"/>
      <c r="W336" s="77"/>
      <c r="X336" s="77"/>
      <c r="Y336" s="77"/>
      <c r="Z336" s="77"/>
      <c r="AA336" s="77"/>
      <c r="AB336" s="77"/>
      <c r="AC336" s="77"/>
      <c r="AD336" s="77"/>
      <c r="AE336" s="77"/>
      <c r="AF336" s="77"/>
      <c r="AG336" s="77"/>
      <c r="AH336" s="77"/>
      <c r="AI336" s="77"/>
      <c r="AJ336" s="77"/>
      <c r="AK336" s="77"/>
      <c r="AL336" s="77"/>
      <c r="AM336" s="77"/>
      <c r="AN336" s="77"/>
      <c r="AO336" s="77"/>
      <c r="AP336" s="77"/>
      <c r="AQ336" s="77"/>
      <c r="AR336" s="77"/>
      <c r="AS336" s="77"/>
      <c r="AT336" s="77"/>
      <c r="AU336" s="77"/>
    </row>
    <row r="337" spans="1:47" x14ac:dyDescent="0.2">
      <c r="A337" s="77"/>
      <c r="B337" s="77"/>
      <c r="C337" s="77"/>
      <c r="D337" s="77"/>
      <c r="E337" s="77"/>
      <c r="F337" s="77"/>
      <c r="G337" s="77"/>
      <c r="H337" s="77"/>
      <c r="I337" s="77"/>
      <c r="J337" s="77"/>
      <c r="K337" s="77"/>
      <c r="L337" s="77"/>
      <c r="M337" s="77"/>
      <c r="N337" s="77"/>
      <c r="O337" s="77"/>
      <c r="P337" s="77"/>
      <c r="Q337" s="77"/>
      <c r="R337" s="77"/>
      <c r="S337" s="77"/>
      <c r="T337" s="77"/>
      <c r="U337" s="77"/>
      <c r="V337" s="77"/>
      <c r="W337" s="77"/>
      <c r="X337" s="77"/>
      <c r="Y337" s="77"/>
      <c r="Z337" s="77"/>
      <c r="AA337" s="77"/>
      <c r="AB337" s="77"/>
      <c r="AC337" s="77"/>
      <c r="AD337" s="77"/>
      <c r="AE337" s="77"/>
      <c r="AF337" s="77"/>
      <c r="AG337" s="77"/>
      <c r="AH337" s="77"/>
      <c r="AI337" s="77"/>
      <c r="AJ337" s="77"/>
      <c r="AK337" s="77"/>
      <c r="AL337" s="77"/>
      <c r="AM337" s="77"/>
      <c r="AN337" s="77"/>
      <c r="AO337" s="77"/>
      <c r="AP337" s="77"/>
      <c r="AQ337" s="77"/>
      <c r="AR337" s="77"/>
      <c r="AS337" s="77"/>
      <c r="AT337" s="77"/>
      <c r="AU337" s="77"/>
    </row>
    <row r="338" spans="1:47" x14ac:dyDescent="0.2">
      <c r="A338" s="77"/>
      <c r="B338" s="77"/>
      <c r="C338" s="77"/>
      <c r="D338" s="77"/>
      <c r="E338" s="77"/>
      <c r="F338" s="77"/>
      <c r="G338" s="77"/>
      <c r="H338" s="77"/>
      <c r="I338" s="77"/>
      <c r="J338" s="77"/>
      <c r="K338" s="77"/>
      <c r="L338" s="77"/>
      <c r="M338" s="77"/>
      <c r="N338" s="77"/>
      <c r="O338" s="77"/>
      <c r="P338" s="77"/>
      <c r="Q338" s="77"/>
      <c r="R338" s="77"/>
      <c r="S338" s="77"/>
      <c r="T338" s="77"/>
      <c r="U338" s="77"/>
      <c r="V338" s="77"/>
      <c r="W338" s="77"/>
      <c r="X338" s="77"/>
      <c r="Y338" s="77"/>
      <c r="Z338" s="77"/>
      <c r="AA338" s="77"/>
      <c r="AB338" s="77"/>
      <c r="AC338" s="77"/>
      <c r="AD338" s="77"/>
      <c r="AE338" s="77"/>
      <c r="AF338" s="77"/>
      <c r="AG338" s="77"/>
      <c r="AH338" s="77"/>
      <c r="AI338" s="77"/>
      <c r="AJ338" s="77"/>
      <c r="AK338" s="77"/>
      <c r="AL338" s="77"/>
      <c r="AM338" s="77"/>
      <c r="AN338" s="77"/>
      <c r="AO338" s="77"/>
      <c r="AP338" s="77"/>
      <c r="AQ338" s="77"/>
      <c r="AR338" s="77"/>
      <c r="AS338" s="77"/>
      <c r="AT338" s="77"/>
      <c r="AU338" s="77"/>
    </row>
    <row r="339" spans="1:47" x14ac:dyDescent="0.2">
      <c r="A339" s="77"/>
      <c r="B339" s="77"/>
      <c r="C339" s="77"/>
      <c r="D339" s="77"/>
      <c r="E339" s="77"/>
      <c r="F339" s="77"/>
      <c r="G339" s="77"/>
      <c r="H339" s="77"/>
      <c r="I339" s="77"/>
      <c r="J339" s="77"/>
      <c r="K339" s="77"/>
      <c r="L339" s="77"/>
      <c r="M339" s="77"/>
      <c r="N339" s="77"/>
      <c r="O339" s="77"/>
      <c r="P339" s="77"/>
      <c r="Q339" s="77"/>
      <c r="R339" s="77"/>
      <c r="S339" s="77"/>
      <c r="T339" s="77"/>
      <c r="U339" s="77"/>
      <c r="V339" s="77"/>
      <c r="W339" s="77"/>
      <c r="X339" s="77"/>
      <c r="Y339" s="77"/>
      <c r="Z339" s="77"/>
      <c r="AA339" s="77"/>
      <c r="AB339" s="77"/>
      <c r="AC339" s="77"/>
      <c r="AD339" s="77"/>
      <c r="AE339" s="77"/>
      <c r="AF339" s="77"/>
      <c r="AG339" s="77"/>
      <c r="AH339" s="77"/>
      <c r="AI339" s="77"/>
      <c r="AJ339" s="77"/>
      <c r="AK339" s="77"/>
      <c r="AL339" s="77"/>
      <c r="AM339" s="77"/>
      <c r="AN339" s="77"/>
      <c r="AO339" s="77"/>
      <c r="AP339" s="77"/>
      <c r="AQ339" s="77"/>
      <c r="AR339" s="77"/>
      <c r="AS339" s="77"/>
      <c r="AT339" s="77"/>
      <c r="AU339" s="77"/>
    </row>
    <row r="340" spans="1:47" x14ac:dyDescent="0.2">
      <c r="A340" s="77"/>
      <c r="B340" s="77"/>
      <c r="C340" s="77"/>
      <c r="D340" s="77"/>
      <c r="E340" s="77"/>
      <c r="F340" s="77"/>
      <c r="G340" s="77"/>
      <c r="H340" s="77"/>
      <c r="I340" s="77"/>
      <c r="J340" s="77"/>
      <c r="K340" s="77"/>
      <c r="L340" s="77"/>
      <c r="M340" s="77"/>
      <c r="N340" s="77"/>
      <c r="O340" s="77"/>
      <c r="P340" s="77"/>
      <c r="Q340" s="77"/>
      <c r="R340" s="77"/>
      <c r="S340" s="77"/>
      <c r="T340" s="77"/>
      <c r="U340" s="77"/>
      <c r="V340" s="77"/>
      <c r="W340" s="77"/>
      <c r="X340" s="77"/>
      <c r="Y340" s="77"/>
      <c r="Z340" s="77"/>
      <c r="AA340" s="77"/>
      <c r="AB340" s="77"/>
      <c r="AC340" s="77"/>
      <c r="AD340" s="77"/>
      <c r="AE340" s="77"/>
      <c r="AF340" s="77"/>
      <c r="AG340" s="77"/>
      <c r="AH340" s="77"/>
      <c r="AI340" s="77"/>
      <c r="AJ340" s="77"/>
      <c r="AK340" s="77"/>
      <c r="AL340" s="77"/>
      <c r="AM340" s="77"/>
      <c r="AN340" s="77"/>
      <c r="AO340" s="77"/>
      <c r="AP340" s="77"/>
      <c r="AQ340" s="77"/>
      <c r="AR340" s="77"/>
      <c r="AS340" s="77"/>
      <c r="AT340" s="77"/>
      <c r="AU340" s="77"/>
    </row>
    <row r="341" spans="1:47" x14ac:dyDescent="0.2">
      <c r="A341" s="77"/>
      <c r="B341" s="77"/>
      <c r="C341" s="77"/>
      <c r="D341" s="77"/>
      <c r="E341" s="77"/>
      <c r="F341" s="77"/>
      <c r="G341" s="77"/>
      <c r="H341" s="77"/>
      <c r="I341" s="77"/>
      <c r="J341" s="77"/>
      <c r="K341" s="77"/>
      <c r="L341" s="77"/>
      <c r="M341" s="77"/>
      <c r="N341" s="77"/>
      <c r="O341" s="77"/>
      <c r="P341" s="77"/>
      <c r="Q341" s="77"/>
      <c r="R341" s="77"/>
      <c r="S341" s="77"/>
      <c r="T341" s="77"/>
      <c r="U341" s="77"/>
      <c r="V341" s="77"/>
      <c r="W341" s="77"/>
      <c r="X341" s="77"/>
      <c r="Y341" s="77"/>
      <c r="Z341" s="77"/>
      <c r="AA341" s="77"/>
      <c r="AB341" s="77"/>
      <c r="AC341" s="77"/>
      <c r="AD341" s="77"/>
      <c r="AE341" s="77"/>
      <c r="AF341" s="77"/>
      <c r="AG341" s="77"/>
      <c r="AH341" s="77"/>
      <c r="AI341" s="77"/>
      <c r="AJ341" s="77"/>
      <c r="AK341" s="77"/>
      <c r="AL341" s="77"/>
      <c r="AM341" s="77"/>
      <c r="AN341" s="77"/>
      <c r="AO341" s="77"/>
      <c r="AP341" s="77"/>
      <c r="AQ341" s="77"/>
      <c r="AR341" s="77"/>
      <c r="AS341" s="77"/>
      <c r="AT341" s="77"/>
      <c r="AU341" s="77"/>
    </row>
    <row r="342" spans="1:47" x14ac:dyDescent="0.2">
      <c r="A342" s="77"/>
      <c r="B342" s="77"/>
      <c r="C342" s="77"/>
      <c r="D342" s="77"/>
      <c r="E342" s="77"/>
      <c r="F342" s="77"/>
      <c r="G342" s="77"/>
      <c r="H342" s="77"/>
      <c r="I342" s="77"/>
      <c r="J342" s="77"/>
      <c r="K342" s="77"/>
      <c r="L342" s="77"/>
      <c r="M342" s="77"/>
      <c r="N342" s="77"/>
      <c r="O342" s="77"/>
      <c r="P342" s="77"/>
      <c r="Q342" s="77"/>
      <c r="R342" s="77"/>
      <c r="S342" s="77"/>
      <c r="T342" s="77"/>
      <c r="U342" s="77"/>
      <c r="V342" s="77"/>
      <c r="W342" s="77"/>
      <c r="X342" s="77"/>
      <c r="Y342" s="77"/>
      <c r="Z342" s="77"/>
      <c r="AA342" s="77"/>
      <c r="AB342" s="77"/>
      <c r="AC342" s="77"/>
      <c r="AD342" s="77"/>
      <c r="AE342" s="77"/>
      <c r="AF342" s="77"/>
      <c r="AG342" s="77"/>
      <c r="AH342" s="77"/>
      <c r="AI342" s="77"/>
      <c r="AJ342" s="77"/>
      <c r="AK342" s="77"/>
      <c r="AL342" s="77"/>
      <c r="AM342" s="77"/>
      <c r="AN342" s="77"/>
      <c r="AO342" s="77"/>
      <c r="AP342" s="77"/>
      <c r="AQ342" s="77"/>
      <c r="AR342" s="77"/>
      <c r="AS342" s="77"/>
      <c r="AT342" s="77"/>
      <c r="AU342" s="77"/>
    </row>
    <row r="343" spans="1:47" x14ac:dyDescent="0.2">
      <c r="A343" s="77"/>
      <c r="B343" s="77"/>
      <c r="C343" s="77"/>
      <c r="D343" s="77"/>
      <c r="E343" s="77"/>
      <c r="F343" s="77"/>
      <c r="G343" s="77"/>
      <c r="H343" s="77"/>
      <c r="I343" s="77"/>
      <c r="J343" s="77"/>
      <c r="K343" s="77"/>
      <c r="L343" s="77"/>
      <c r="M343" s="77"/>
      <c r="N343" s="77"/>
      <c r="O343" s="77"/>
      <c r="P343" s="77"/>
      <c r="Q343" s="77"/>
      <c r="R343" s="77"/>
      <c r="S343" s="77"/>
      <c r="T343" s="77"/>
      <c r="U343" s="77"/>
      <c r="V343" s="77"/>
      <c r="W343" s="77"/>
      <c r="X343" s="77"/>
      <c r="Y343" s="77"/>
      <c r="Z343" s="77"/>
      <c r="AA343" s="77"/>
      <c r="AB343" s="77"/>
      <c r="AC343" s="77"/>
      <c r="AD343" s="77"/>
      <c r="AE343" s="77"/>
      <c r="AF343" s="77"/>
      <c r="AG343" s="77"/>
      <c r="AH343" s="77"/>
      <c r="AI343" s="77"/>
      <c r="AJ343" s="77"/>
      <c r="AK343" s="77"/>
      <c r="AL343" s="77"/>
      <c r="AM343" s="77"/>
      <c r="AN343" s="77"/>
      <c r="AO343" s="77"/>
      <c r="AP343" s="77"/>
      <c r="AQ343" s="77"/>
      <c r="AR343" s="77"/>
      <c r="AS343" s="77"/>
      <c r="AT343" s="77"/>
      <c r="AU343" s="77"/>
    </row>
    <row r="344" spans="1:47" x14ac:dyDescent="0.2">
      <c r="A344" s="77"/>
      <c r="B344" s="77"/>
      <c r="C344" s="77"/>
      <c r="D344" s="77"/>
      <c r="E344" s="77"/>
      <c r="F344" s="77"/>
      <c r="G344" s="77"/>
      <c r="H344" s="77"/>
      <c r="I344" s="77"/>
      <c r="J344" s="77"/>
      <c r="K344" s="77"/>
      <c r="L344" s="77"/>
      <c r="M344" s="77"/>
      <c r="N344" s="77"/>
      <c r="O344" s="77"/>
      <c r="P344" s="77"/>
      <c r="Q344" s="77"/>
      <c r="R344" s="77"/>
      <c r="S344" s="77"/>
      <c r="T344" s="77"/>
      <c r="U344" s="77"/>
      <c r="V344" s="77"/>
      <c r="W344" s="77"/>
      <c r="X344" s="77"/>
      <c r="Y344" s="77"/>
      <c r="Z344" s="77"/>
      <c r="AA344" s="77"/>
      <c r="AB344" s="77"/>
      <c r="AC344" s="77"/>
      <c r="AD344" s="77"/>
      <c r="AE344" s="77"/>
      <c r="AF344" s="77"/>
      <c r="AG344" s="77"/>
      <c r="AH344" s="77"/>
      <c r="AI344" s="77"/>
      <c r="AJ344" s="77"/>
      <c r="AK344" s="77"/>
      <c r="AL344" s="77"/>
      <c r="AM344" s="77"/>
      <c r="AN344" s="77"/>
      <c r="AO344" s="77"/>
      <c r="AP344" s="77"/>
      <c r="AQ344" s="77"/>
      <c r="AR344" s="77"/>
      <c r="AS344" s="77"/>
      <c r="AT344" s="77"/>
      <c r="AU344" s="77"/>
    </row>
    <row r="345" spans="1:47" x14ac:dyDescent="0.2">
      <c r="A345" s="77"/>
      <c r="B345" s="77"/>
      <c r="C345" s="77"/>
      <c r="D345" s="77"/>
      <c r="E345" s="77"/>
      <c r="F345" s="77"/>
      <c r="G345" s="77"/>
      <c r="H345" s="77"/>
      <c r="I345" s="77"/>
      <c r="J345" s="77"/>
      <c r="K345" s="77"/>
      <c r="L345" s="77"/>
      <c r="M345" s="77"/>
      <c r="N345" s="77"/>
      <c r="O345" s="77"/>
      <c r="P345" s="77"/>
      <c r="Q345" s="77"/>
      <c r="R345" s="77"/>
      <c r="S345" s="77"/>
      <c r="T345" s="77"/>
      <c r="U345" s="77"/>
      <c r="V345" s="77"/>
      <c r="W345" s="77"/>
      <c r="X345" s="77"/>
      <c r="Y345" s="77"/>
      <c r="Z345" s="77"/>
      <c r="AA345" s="77"/>
      <c r="AB345" s="77"/>
      <c r="AC345" s="77"/>
      <c r="AD345" s="77"/>
      <c r="AE345" s="77"/>
      <c r="AF345" s="77"/>
      <c r="AG345" s="77"/>
      <c r="AH345" s="77"/>
      <c r="AI345" s="77"/>
      <c r="AJ345" s="77"/>
      <c r="AK345" s="77"/>
      <c r="AL345" s="77"/>
      <c r="AM345" s="77"/>
      <c r="AN345" s="77"/>
      <c r="AO345" s="77"/>
      <c r="AP345" s="77"/>
      <c r="AQ345" s="77"/>
      <c r="AR345" s="77"/>
      <c r="AS345" s="77"/>
      <c r="AT345" s="77"/>
      <c r="AU345" s="77"/>
    </row>
    <row r="346" spans="1:47" x14ac:dyDescent="0.2">
      <c r="A346" s="77"/>
      <c r="B346" s="77"/>
      <c r="C346" s="77"/>
      <c r="D346" s="77"/>
      <c r="E346" s="77"/>
      <c r="F346" s="77"/>
      <c r="G346" s="77"/>
      <c r="H346" s="77"/>
      <c r="I346" s="77"/>
      <c r="J346" s="77"/>
      <c r="K346" s="77"/>
      <c r="L346" s="77"/>
      <c r="M346" s="77"/>
      <c r="N346" s="77"/>
      <c r="O346" s="77"/>
      <c r="P346" s="77"/>
      <c r="Q346" s="77"/>
      <c r="R346" s="77"/>
      <c r="S346" s="77"/>
      <c r="T346" s="77"/>
      <c r="U346" s="77"/>
      <c r="V346" s="77"/>
      <c r="W346" s="77"/>
      <c r="X346" s="77"/>
      <c r="Y346" s="77"/>
      <c r="Z346" s="77"/>
      <c r="AA346" s="77"/>
      <c r="AB346" s="77"/>
      <c r="AC346" s="77"/>
      <c r="AD346" s="77"/>
      <c r="AE346" s="77"/>
      <c r="AF346" s="77"/>
      <c r="AG346" s="77"/>
      <c r="AH346" s="77"/>
      <c r="AI346" s="77"/>
      <c r="AJ346" s="77"/>
      <c r="AK346" s="77"/>
      <c r="AL346" s="77"/>
      <c r="AM346" s="77"/>
      <c r="AN346" s="77"/>
      <c r="AO346" s="77"/>
      <c r="AP346" s="77"/>
      <c r="AQ346" s="77"/>
      <c r="AR346" s="77"/>
      <c r="AS346" s="77"/>
      <c r="AT346" s="77"/>
      <c r="AU346" s="77"/>
    </row>
    <row r="347" spans="1:47" x14ac:dyDescent="0.2">
      <c r="A347" s="77"/>
      <c r="B347" s="77"/>
      <c r="C347" s="77"/>
      <c r="D347" s="77"/>
      <c r="E347" s="77"/>
      <c r="F347" s="77"/>
      <c r="G347" s="77"/>
      <c r="H347" s="77"/>
      <c r="I347" s="77"/>
      <c r="J347" s="77"/>
      <c r="K347" s="77"/>
      <c r="L347" s="77"/>
      <c r="M347" s="77"/>
      <c r="N347" s="77"/>
      <c r="O347" s="77"/>
      <c r="P347" s="77"/>
      <c r="Q347" s="77"/>
      <c r="R347" s="77"/>
      <c r="S347" s="77"/>
      <c r="T347" s="77"/>
      <c r="U347" s="77"/>
      <c r="V347" s="77"/>
      <c r="W347" s="77"/>
      <c r="X347" s="77"/>
      <c r="Y347" s="77"/>
      <c r="Z347" s="77"/>
      <c r="AA347" s="77"/>
      <c r="AB347" s="77"/>
      <c r="AC347" s="77"/>
      <c r="AD347" s="77"/>
      <c r="AE347" s="77"/>
      <c r="AF347" s="77"/>
      <c r="AG347" s="77"/>
      <c r="AH347" s="77"/>
      <c r="AI347" s="77"/>
      <c r="AJ347" s="77"/>
      <c r="AK347" s="77"/>
      <c r="AL347" s="77"/>
      <c r="AM347" s="77"/>
      <c r="AN347" s="77"/>
      <c r="AO347" s="77"/>
      <c r="AP347" s="77"/>
      <c r="AQ347" s="77"/>
      <c r="AR347" s="77"/>
      <c r="AS347" s="77"/>
      <c r="AT347" s="77"/>
      <c r="AU347" s="77"/>
    </row>
    <row r="348" spans="1:47" x14ac:dyDescent="0.2">
      <c r="A348" s="77"/>
      <c r="B348" s="77"/>
      <c r="C348" s="77"/>
      <c r="D348" s="77"/>
      <c r="E348" s="77"/>
      <c r="F348" s="77"/>
      <c r="G348" s="77"/>
      <c r="H348" s="77"/>
      <c r="I348" s="77"/>
      <c r="J348" s="77"/>
      <c r="K348" s="77"/>
      <c r="L348" s="77"/>
      <c r="M348" s="77"/>
      <c r="N348" s="77"/>
      <c r="O348" s="77"/>
      <c r="P348" s="77"/>
      <c r="Q348" s="77"/>
      <c r="R348" s="77"/>
      <c r="S348" s="77"/>
      <c r="T348" s="77"/>
      <c r="U348" s="77"/>
      <c r="V348" s="77"/>
      <c r="W348" s="77"/>
      <c r="X348" s="77"/>
      <c r="Y348" s="77"/>
      <c r="Z348" s="77"/>
      <c r="AA348" s="77"/>
      <c r="AB348" s="77"/>
      <c r="AC348" s="77"/>
      <c r="AD348" s="77"/>
      <c r="AE348" s="77"/>
      <c r="AF348" s="77"/>
      <c r="AG348" s="77"/>
      <c r="AH348" s="77"/>
      <c r="AI348" s="77"/>
      <c r="AJ348" s="77"/>
      <c r="AK348" s="77"/>
      <c r="AL348" s="77"/>
      <c r="AM348" s="77"/>
      <c r="AN348" s="77"/>
      <c r="AO348" s="77"/>
      <c r="AP348" s="77"/>
      <c r="AQ348" s="77"/>
      <c r="AR348" s="77"/>
      <c r="AS348" s="77"/>
      <c r="AT348" s="77"/>
      <c r="AU348" s="77"/>
    </row>
    <row r="349" spans="1:47" x14ac:dyDescent="0.2">
      <c r="A349" s="77"/>
      <c r="B349" s="77"/>
      <c r="C349" s="77"/>
      <c r="D349" s="77"/>
      <c r="E349" s="77"/>
      <c r="F349" s="77"/>
      <c r="G349" s="77"/>
      <c r="H349" s="77"/>
      <c r="I349" s="77"/>
      <c r="J349" s="77"/>
      <c r="K349" s="77"/>
      <c r="L349" s="77"/>
      <c r="M349" s="77"/>
      <c r="N349" s="77"/>
      <c r="O349" s="77"/>
      <c r="P349" s="77"/>
      <c r="Q349" s="77"/>
      <c r="R349" s="77"/>
      <c r="S349" s="77"/>
      <c r="T349" s="77"/>
      <c r="U349" s="77"/>
      <c r="V349" s="77"/>
      <c r="W349" s="77"/>
      <c r="X349" s="77"/>
      <c r="Y349" s="77"/>
      <c r="Z349" s="77"/>
      <c r="AA349" s="77"/>
      <c r="AB349" s="77"/>
      <c r="AC349" s="77"/>
      <c r="AD349" s="77"/>
      <c r="AE349" s="77"/>
      <c r="AF349" s="77"/>
      <c r="AG349" s="77"/>
      <c r="AH349" s="77"/>
      <c r="AI349" s="77"/>
      <c r="AJ349" s="77"/>
      <c r="AK349" s="77"/>
      <c r="AL349" s="77"/>
      <c r="AM349" s="77"/>
      <c r="AN349" s="77"/>
      <c r="AO349" s="77"/>
      <c r="AP349" s="77"/>
      <c r="AQ349" s="77"/>
      <c r="AR349" s="77"/>
      <c r="AS349" s="77"/>
      <c r="AT349" s="77"/>
      <c r="AU349" s="77"/>
    </row>
    <row r="350" spans="1:47" x14ac:dyDescent="0.2">
      <c r="A350" s="77"/>
      <c r="B350" s="77"/>
      <c r="C350" s="77"/>
      <c r="D350" s="77"/>
      <c r="E350" s="77"/>
      <c r="F350" s="77"/>
      <c r="G350" s="77"/>
      <c r="H350" s="77"/>
      <c r="I350" s="77"/>
      <c r="J350" s="77"/>
      <c r="K350" s="77"/>
      <c r="L350" s="77"/>
      <c r="M350" s="77"/>
      <c r="N350" s="77"/>
      <c r="O350" s="77"/>
      <c r="P350" s="77"/>
      <c r="Q350" s="77"/>
      <c r="R350" s="77"/>
      <c r="S350" s="77"/>
      <c r="T350" s="77"/>
      <c r="U350" s="77"/>
      <c r="V350" s="77"/>
      <c r="W350" s="77"/>
      <c r="X350" s="77"/>
      <c r="Y350" s="77"/>
      <c r="Z350" s="77"/>
      <c r="AA350" s="77"/>
      <c r="AB350" s="77"/>
      <c r="AC350" s="77"/>
      <c r="AD350" s="77"/>
      <c r="AE350" s="77"/>
      <c r="AF350" s="77"/>
      <c r="AG350" s="77"/>
      <c r="AH350" s="77"/>
      <c r="AI350" s="77"/>
      <c r="AJ350" s="77"/>
      <c r="AK350" s="77"/>
      <c r="AL350" s="77"/>
      <c r="AM350" s="77"/>
      <c r="AN350" s="77"/>
      <c r="AO350" s="77"/>
      <c r="AP350" s="77"/>
      <c r="AQ350" s="77"/>
      <c r="AR350" s="77"/>
      <c r="AS350" s="77"/>
      <c r="AT350" s="77"/>
      <c r="AU350" s="77"/>
    </row>
    <row r="351" spans="1:47" x14ac:dyDescent="0.2">
      <c r="A351" s="77"/>
      <c r="B351" s="77"/>
      <c r="C351" s="77"/>
      <c r="D351" s="77"/>
      <c r="E351" s="77"/>
      <c r="F351" s="77"/>
      <c r="G351" s="77"/>
      <c r="H351" s="77"/>
      <c r="I351" s="77"/>
      <c r="J351" s="77"/>
      <c r="K351" s="77"/>
      <c r="L351" s="77"/>
      <c r="M351" s="77"/>
      <c r="N351" s="77"/>
      <c r="O351" s="77"/>
      <c r="P351" s="77"/>
      <c r="Q351" s="77"/>
      <c r="R351" s="77"/>
      <c r="S351" s="77"/>
      <c r="T351" s="77"/>
      <c r="U351" s="77"/>
      <c r="V351" s="77"/>
      <c r="W351" s="77"/>
      <c r="X351" s="77"/>
      <c r="Y351" s="77"/>
      <c r="Z351" s="77"/>
      <c r="AA351" s="77"/>
      <c r="AB351" s="77"/>
      <c r="AC351" s="77"/>
      <c r="AD351" s="77"/>
      <c r="AE351" s="77"/>
      <c r="AF351" s="77"/>
      <c r="AG351" s="77"/>
      <c r="AH351" s="77"/>
      <c r="AI351" s="77"/>
      <c r="AJ351" s="77"/>
      <c r="AK351" s="77"/>
      <c r="AL351" s="77"/>
      <c r="AM351" s="77"/>
      <c r="AN351" s="77"/>
      <c r="AO351" s="77"/>
      <c r="AP351" s="77"/>
      <c r="AQ351" s="77"/>
      <c r="AR351" s="77"/>
      <c r="AS351" s="77"/>
      <c r="AT351" s="77"/>
      <c r="AU351" s="77"/>
    </row>
    <row r="352" spans="1:47" x14ac:dyDescent="0.2">
      <c r="A352" s="77"/>
      <c r="B352" s="77"/>
      <c r="C352" s="77"/>
      <c r="D352" s="77"/>
      <c r="E352" s="77"/>
      <c r="F352" s="77"/>
      <c r="G352" s="77"/>
      <c r="H352" s="77"/>
      <c r="I352" s="77"/>
      <c r="J352" s="77"/>
      <c r="K352" s="77"/>
      <c r="L352" s="77"/>
      <c r="M352" s="77"/>
      <c r="N352" s="77"/>
      <c r="O352" s="77"/>
      <c r="P352" s="77"/>
      <c r="Q352" s="77"/>
      <c r="R352" s="77"/>
      <c r="S352" s="77"/>
      <c r="T352" s="77"/>
      <c r="U352" s="77"/>
      <c r="V352" s="77"/>
      <c r="W352" s="77"/>
      <c r="X352" s="77"/>
      <c r="Y352" s="77"/>
      <c r="Z352" s="77"/>
      <c r="AA352" s="77"/>
      <c r="AB352" s="77"/>
      <c r="AC352" s="77"/>
      <c r="AD352" s="77"/>
      <c r="AE352" s="77"/>
      <c r="AF352" s="77"/>
      <c r="AG352" s="77"/>
      <c r="AH352" s="77"/>
      <c r="AI352" s="77"/>
      <c r="AJ352" s="77"/>
      <c r="AK352" s="77"/>
      <c r="AL352" s="77"/>
      <c r="AM352" s="77"/>
      <c r="AN352" s="77"/>
      <c r="AO352" s="77"/>
      <c r="AP352" s="77"/>
      <c r="AQ352" s="77"/>
      <c r="AR352" s="77"/>
      <c r="AS352" s="77"/>
      <c r="AT352" s="77"/>
      <c r="AU352" s="77"/>
    </row>
    <row r="353" spans="1:47" x14ac:dyDescent="0.2">
      <c r="A353" s="77"/>
      <c r="B353" s="77"/>
      <c r="C353" s="77"/>
      <c r="D353" s="77"/>
      <c r="E353" s="77"/>
      <c r="F353" s="77"/>
      <c r="G353" s="77"/>
      <c r="H353" s="77"/>
      <c r="I353" s="77"/>
      <c r="J353" s="77"/>
      <c r="K353" s="77"/>
      <c r="L353" s="77"/>
      <c r="M353" s="77"/>
      <c r="N353" s="77"/>
      <c r="O353" s="77"/>
      <c r="P353" s="77"/>
      <c r="Q353" s="77"/>
      <c r="R353" s="77"/>
      <c r="S353" s="77"/>
      <c r="T353" s="77"/>
      <c r="U353" s="77"/>
      <c r="V353" s="77"/>
      <c r="W353" s="77"/>
      <c r="X353" s="77"/>
      <c r="Y353" s="77"/>
      <c r="Z353" s="77"/>
      <c r="AA353" s="77"/>
      <c r="AB353" s="77"/>
      <c r="AC353" s="77"/>
      <c r="AD353" s="77"/>
      <c r="AE353" s="77"/>
      <c r="AF353" s="77"/>
      <c r="AG353" s="77"/>
      <c r="AH353" s="77"/>
      <c r="AI353" s="77"/>
      <c r="AJ353" s="77"/>
      <c r="AK353" s="77"/>
      <c r="AL353" s="77"/>
      <c r="AM353" s="77"/>
      <c r="AN353" s="77"/>
      <c r="AO353" s="77"/>
      <c r="AP353" s="77"/>
      <c r="AQ353" s="77"/>
      <c r="AR353" s="77"/>
      <c r="AS353" s="77"/>
      <c r="AT353" s="77"/>
      <c r="AU353" s="77"/>
    </row>
    <row r="354" spans="1:47" x14ac:dyDescent="0.2">
      <c r="A354" s="77"/>
      <c r="B354" s="77"/>
      <c r="C354" s="77"/>
      <c r="D354" s="77"/>
      <c r="E354" s="77"/>
      <c r="F354" s="77"/>
      <c r="G354" s="77"/>
      <c r="H354" s="77"/>
      <c r="I354" s="77"/>
      <c r="J354" s="77"/>
      <c r="K354" s="77"/>
      <c r="L354" s="77"/>
      <c r="M354" s="77"/>
      <c r="N354" s="77"/>
      <c r="O354" s="77"/>
      <c r="P354" s="77"/>
      <c r="Q354" s="77"/>
      <c r="R354" s="77"/>
      <c r="S354" s="77"/>
      <c r="T354" s="77"/>
      <c r="U354" s="77"/>
      <c r="V354" s="77"/>
      <c r="W354" s="77"/>
      <c r="X354" s="77"/>
      <c r="Y354" s="77"/>
      <c r="Z354" s="77"/>
      <c r="AA354" s="77"/>
      <c r="AB354" s="77"/>
      <c r="AC354" s="77"/>
      <c r="AD354" s="77"/>
      <c r="AE354" s="77"/>
      <c r="AF354" s="77"/>
      <c r="AG354" s="77"/>
      <c r="AH354" s="77"/>
      <c r="AI354" s="77"/>
      <c r="AJ354" s="77"/>
      <c r="AK354" s="77"/>
      <c r="AL354" s="77"/>
      <c r="AM354" s="77"/>
      <c r="AN354" s="77"/>
      <c r="AO354" s="77"/>
      <c r="AP354" s="77"/>
      <c r="AQ354" s="77"/>
      <c r="AR354" s="77"/>
      <c r="AS354" s="77"/>
      <c r="AT354" s="77"/>
      <c r="AU354" s="77"/>
    </row>
    <row r="355" spans="1:47" x14ac:dyDescent="0.2">
      <c r="A355" s="77"/>
      <c r="B355" s="77"/>
      <c r="C355" s="77"/>
      <c r="D355" s="77"/>
      <c r="E355" s="77"/>
      <c r="F355" s="77"/>
      <c r="G355" s="77"/>
      <c r="H355" s="77"/>
      <c r="I355" s="77"/>
      <c r="J355" s="77"/>
      <c r="K355" s="77"/>
      <c r="L355" s="77"/>
      <c r="M355" s="77"/>
      <c r="N355" s="77"/>
      <c r="O355" s="77"/>
      <c r="P355" s="77"/>
      <c r="Q355" s="77"/>
      <c r="R355" s="77"/>
      <c r="S355" s="77"/>
      <c r="T355" s="77"/>
      <c r="U355" s="77"/>
      <c r="V355" s="77"/>
      <c r="W355" s="77"/>
      <c r="X355" s="77"/>
      <c r="Y355" s="77"/>
      <c r="Z355" s="77"/>
      <c r="AA355" s="77"/>
      <c r="AB355" s="77"/>
      <c r="AC355" s="77"/>
      <c r="AD355" s="77"/>
      <c r="AE355" s="77"/>
      <c r="AF355" s="77"/>
      <c r="AG355" s="77"/>
      <c r="AH355" s="77"/>
      <c r="AI355" s="77"/>
      <c r="AJ355" s="77"/>
      <c r="AK355" s="77"/>
      <c r="AL355" s="77"/>
      <c r="AM355" s="77"/>
      <c r="AN355" s="77"/>
      <c r="AO355" s="77"/>
      <c r="AP355" s="77"/>
      <c r="AQ355" s="77"/>
      <c r="AR355" s="77"/>
      <c r="AS355" s="77"/>
      <c r="AT355" s="77"/>
      <c r="AU355" s="77"/>
    </row>
    <row r="356" spans="1:47" x14ac:dyDescent="0.2">
      <c r="A356" s="77"/>
      <c r="B356" s="77"/>
      <c r="C356" s="77"/>
      <c r="D356" s="77"/>
      <c r="E356" s="77"/>
      <c r="F356" s="77"/>
      <c r="G356" s="77"/>
      <c r="H356" s="77"/>
      <c r="I356" s="77"/>
      <c r="J356" s="77"/>
      <c r="K356" s="77"/>
      <c r="L356" s="77"/>
      <c r="M356" s="77"/>
      <c r="N356" s="77"/>
      <c r="O356" s="77"/>
      <c r="P356" s="77"/>
      <c r="Q356" s="77"/>
      <c r="R356" s="77"/>
      <c r="S356" s="77"/>
      <c r="T356" s="77"/>
      <c r="U356" s="77"/>
      <c r="V356" s="77"/>
      <c r="W356" s="77"/>
      <c r="X356" s="77"/>
      <c r="Y356" s="77"/>
      <c r="Z356" s="77"/>
      <c r="AA356" s="77"/>
      <c r="AB356" s="77"/>
      <c r="AC356" s="77"/>
      <c r="AD356" s="77"/>
      <c r="AE356" s="77"/>
      <c r="AF356" s="77"/>
      <c r="AG356" s="77"/>
      <c r="AH356" s="77"/>
      <c r="AI356" s="77"/>
      <c r="AJ356" s="77"/>
      <c r="AK356" s="77"/>
      <c r="AL356" s="77"/>
      <c r="AM356" s="77"/>
      <c r="AN356" s="77"/>
      <c r="AO356" s="77"/>
      <c r="AP356" s="77"/>
      <c r="AQ356" s="77"/>
      <c r="AR356" s="77"/>
      <c r="AS356" s="77"/>
      <c r="AT356" s="77"/>
      <c r="AU356" s="77"/>
    </row>
    <row r="357" spans="1:47" x14ac:dyDescent="0.2">
      <c r="A357" s="77"/>
      <c r="B357" s="77"/>
      <c r="C357" s="77"/>
      <c r="D357" s="77"/>
      <c r="E357" s="77"/>
      <c r="F357" s="77"/>
      <c r="G357" s="77"/>
      <c r="H357" s="77"/>
      <c r="I357" s="77"/>
      <c r="J357" s="77"/>
      <c r="K357" s="77"/>
      <c r="L357" s="77"/>
      <c r="M357" s="77"/>
      <c r="N357" s="77"/>
      <c r="O357" s="77"/>
      <c r="P357" s="77"/>
      <c r="Q357" s="77"/>
      <c r="R357" s="77"/>
      <c r="S357" s="77"/>
      <c r="T357" s="77"/>
      <c r="U357" s="77"/>
      <c r="V357" s="77"/>
      <c r="W357" s="77"/>
      <c r="X357" s="77"/>
      <c r="Y357" s="77"/>
      <c r="Z357" s="77"/>
      <c r="AA357" s="77"/>
      <c r="AB357" s="77"/>
      <c r="AC357" s="77"/>
      <c r="AD357" s="77"/>
      <c r="AE357" s="77"/>
      <c r="AF357" s="77"/>
      <c r="AG357" s="77"/>
      <c r="AH357" s="77"/>
      <c r="AI357" s="77"/>
      <c r="AJ357" s="77"/>
      <c r="AK357" s="77"/>
      <c r="AL357" s="77"/>
      <c r="AM357" s="77"/>
      <c r="AN357" s="77"/>
      <c r="AO357" s="77"/>
      <c r="AP357" s="77"/>
      <c r="AQ357" s="77"/>
      <c r="AR357" s="77"/>
      <c r="AS357" s="77"/>
      <c r="AT357" s="77"/>
      <c r="AU357" s="77"/>
    </row>
    <row r="358" spans="1:47" x14ac:dyDescent="0.2">
      <c r="A358" s="77"/>
      <c r="B358" s="77"/>
      <c r="C358" s="77"/>
      <c r="D358" s="77"/>
      <c r="E358" s="77"/>
      <c r="F358" s="77"/>
      <c r="G358" s="77"/>
      <c r="H358" s="77"/>
      <c r="I358" s="77"/>
      <c r="J358" s="77"/>
      <c r="K358" s="77"/>
      <c r="L358" s="77"/>
      <c r="M358" s="77"/>
      <c r="N358" s="77"/>
      <c r="O358" s="77"/>
      <c r="P358" s="77"/>
      <c r="Q358" s="77"/>
      <c r="R358" s="77"/>
      <c r="S358" s="77"/>
      <c r="T358" s="77"/>
      <c r="U358" s="77"/>
      <c r="V358" s="77"/>
      <c r="W358" s="77"/>
      <c r="X358" s="77"/>
      <c r="Y358" s="77"/>
      <c r="Z358" s="77"/>
      <c r="AA358" s="77"/>
      <c r="AB358" s="77"/>
      <c r="AC358" s="77"/>
      <c r="AD358" s="77"/>
      <c r="AE358" s="77"/>
      <c r="AF358" s="77"/>
      <c r="AG358" s="77"/>
      <c r="AH358" s="77"/>
      <c r="AI358" s="77"/>
      <c r="AJ358" s="77"/>
      <c r="AK358" s="77"/>
      <c r="AL358" s="77"/>
      <c r="AM358" s="77"/>
      <c r="AN358" s="77"/>
      <c r="AO358" s="77"/>
      <c r="AP358" s="77"/>
      <c r="AQ358" s="77"/>
      <c r="AR358" s="77"/>
      <c r="AS358" s="77"/>
      <c r="AT358" s="77"/>
      <c r="AU358" s="77"/>
    </row>
    <row r="359" spans="1:47" x14ac:dyDescent="0.2">
      <c r="A359" s="77"/>
      <c r="B359" s="77"/>
      <c r="C359" s="77"/>
      <c r="D359" s="77"/>
      <c r="E359" s="77"/>
      <c r="F359" s="77"/>
      <c r="G359" s="77"/>
      <c r="H359" s="77"/>
      <c r="I359" s="77"/>
      <c r="J359" s="77"/>
      <c r="K359" s="77"/>
      <c r="L359" s="77"/>
      <c r="M359" s="77"/>
      <c r="N359" s="77"/>
      <c r="O359" s="77"/>
      <c r="P359" s="77"/>
      <c r="Q359" s="77"/>
      <c r="R359" s="77"/>
      <c r="S359" s="77"/>
      <c r="T359" s="77"/>
      <c r="U359" s="77"/>
      <c r="V359" s="77"/>
      <c r="W359" s="77"/>
      <c r="X359" s="77"/>
      <c r="Y359" s="77"/>
      <c r="Z359" s="77"/>
      <c r="AA359" s="77"/>
      <c r="AB359" s="77"/>
      <c r="AC359" s="77"/>
      <c r="AD359" s="77"/>
      <c r="AE359" s="77"/>
      <c r="AF359" s="77"/>
      <c r="AG359" s="77"/>
      <c r="AH359" s="77"/>
      <c r="AI359" s="77"/>
      <c r="AJ359" s="77"/>
      <c r="AK359" s="77"/>
      <c r="AL359" s="77"/>
      <c r="AM359" s="77"/>
      <c r="AN359" s="77"/>
      <c r="AO359" s="77"/>
      <c r="AP359" s="77"/>
      <c r="AQ359" s="77"/>
      <c r="AR359" s="77"/>
      <c r="AS359" s="77"/>
      <c r="AT359" s="77"/>
      <c r="AU359" s="77"/>
    </row>
    <row r="360" spans="1:47" x14ac:dyDescent="0.2">
      <c r="A360" s="77"/>
      <c r="B360" s="77"/>
      <c r="C360" s="77"/>
      <c r="D360" s="77"/>
      <c r="E360" s="77"/>
      <c r="F360" s="77"/>
      <c r="G360" s="77"/>
      <c r="H360" s="77"/>
      <c r="I360" s="77"/>
      <c r="J360" s="77"/>
      <c r="K360" s="77"/>
      <c r="L360" s="77"/>
      <c r="M360" s="77"/>
      <c r="N360" s="77"/>
      <c r="O360" s="77"/>
      <c r="P360" s="77"/>
      <c r="Q360" s="77"/>
      <c r="R360" s="77"/>
      <c r="S360" s="77"/>
      <c r="T360" s="77"/>
      <c r="U360" s="77"/>
      <c r="V360" s="77"/>
      <c r="W360" s="77"/>
      <c r="X360" s="77"/>
      <c r="Y360" s="77"/>
      <c r="Z360" s="77"/>
      <c r="AA360" s="77"/>
      <c r="AB360" s="77"/>
      <c r="AC360" s="77"/>
      <c r="AD360" s="77"/>
      <c r="AE360" s="77"/>
      <c r="AF360" s="77"/>
      <c r="AG360" s="77"/>
      <c r="AH360" s="77"/>
      <c r="AI360" s="77"/>
      <c r="AJ360" s="77"/>
      <c r="AK360" s="77"/>
      <c r="AL360" s="77"/>
      <c r="AM360" s="77"/>
      <c r="AN360" s="77"/>
      <c r="AO360" s="77"/>
      <c r="AP360" s="77"/>
      <c r="AQ360" s="77"/>
      <c r="AR360" s="77"/>
      <c r="AS360" s="77"/>
      <c r="AT360" s="77"/>
      <c r="AU360" s="77"/>
    </row>
    <row r="361" spans="1:47" x14ac:dyDescent="0.2">
      <c r="A361" s="77"/>
      <c r="B361" s="77"/>
      <c r="C361" s="77"/>
      <c r="D361" s="77"/>
      <c r="E361" s="77"/>
      <c r="F361" s="77"/>
      <c r="G361" s="77"/>
      <c r="H361" s="77"/>
      <c r="I361" s="77"/>
      <c r="J361" s="77"/>
      <c r="K361" s="77"/>
      <c r="L361" s="77"/>
      <c r="M361" s="77"/>
      <c r="N361" s="77"/>
      <c r="O361" s="77"/>
      <c r="P361" s="77"/>
      <c r="Q361" s="77"/>
      <c r="R361" s="77"/>
      <c r="S361" s="77"/>
      <c r="T361" s="77"/>
      <c r="U361" s="77"/>
      <c r="V361" s="77"/>
      <c r="W361" s="77"/>
      <c r="X361" s="77"/>
      <c r="Y361" s="77"/>
      <c r="Z361" s="77"/>
      <c r="AA361" s="77"/>
      <c r="AB361" s="77"/>
      <c r="AC361" s="77"/>
      <c r="AD361" s="77"/>
      <c r="AE361" s="77"/>
      <c r="AF361" s="77"/>
      <c r="AG361" s="77"/>
      <c r="AH361" s="77"/>
      <c r="AI361" s="77"/>
      <c r="AJ361" s="77"/>
      <c r="AK361" s="77"/>
      <c r="AL361" s="77"/>
      <c r="AM361" s="77"/>
      <c r="AN361" s="77"/>
      <c r="AO361" s="77"/>
      <c r="AP361" s="77"/>
      <c r="AQ361" s="77"/>
      <c r="AR361" s="77"/>
      <c r="AS361" s="77"/>
      <c r="AT361" s="77"/>
      <c r="AU361" s="77"/>
    </row>
    <row r="362" spans="1:47" x14ac:dyDescent="0.2">
      <c r="A362" s="77"/>
      <c r="B362" s="77"/>
      <c r="C362" s="77"/>
      <c r="D362" s="77"/>
      <c r="E362" s="77"/>
      <c r="F362" s="77"/>
      <c r="G362" s="77"/>
      <c r="H362" s="77"/>
      <c r="I362" s="77"/>
      <c r="J362" s="77"/>
      <c r="K362" s="77"/>
      <c r="L362" s="77"/>
      <c r="M362" s="77"/>
      <c r="N362" s="77"/>
      <c r="O362" s="77"/>
      <c r="P362" s="77"/>
      <c r="Q362" s="77"/>
      <c r="R362" s="77"/>
      <c r="S362" s="77"/>
      <c r="T362" s="77"/>
      <c r="U362" s="77"/>
      <c r="V362" s="77"/>
      <c r="W362" s="77"/>
      <c r="X362" s="77"/>
      <c r="Y362" s="77"/>
      <c r="Z362" s="77"/>
      <c r="AA362" s="77"/>
      <c r="AB362" s="77"/>
      <c r="AC362" s="77"/>
      <c r="AD362" s="77"/>
      <c r="AE362" s="77"/>
      <c r="AF362" s="77"/>
      <c r="AG362" s="77"/>
      <c r="AH362" s="77"/>
      <c r="AI362" s="77"/>
      <c r="AJ362" s="77"/>
      <c r="AK362" s="77"/>
      <c r="AL362" s="77"/>
      <c r="AM362" s="77"/>
      <c r="AN362" s="77"/>
      <c r="AO362" s="77"/>
      <c r="AP362" s="77"/>
      <c r="AQ362" s="77"/>
      <c r="AR362" s="77"/>
      <c r="AS362" s="77"/>
      <c r="AT362" s="77"/>
      <c r="AU362" s="77"/>
    </row>
    <row r="363" spans="1:47" x14ac:dyDescent="0.2">
      <c r="A363" s="77"/>
      <c r="B363" s="77"/>
      <c r="C363" s="77"/>
      <c r="D363" s="77"/>
      <c r="E363" s="77"/>
      <c r="F363" s="77"/>
      <c r="G363" s="77"/>
      <c r="H363" s="77"/>
      <c r="I363" s="77"/>
      <c r="J363" s="77"/>
      <c r="K363" s="77"/>
      <c r="L363" s="77"/>
      <c r="M363" s="77"/>
      <c r="N363" s="77"/>
      <c r="O363" s="77"/>
      <c r="P363" s="77"/>
      <c r="Q363" s="77"/>
      <c r="R363" s="77"/>
      <c r="S363" s="77"/>
      <c r="T363" s="77"/>
      <c r="U363" s="77"/>
      <c r="V363" s="77"/>
      <c r="W363" s="77"/>
      <c r="X363" s="77"/>
      <c r="Y363" s="77"/>
      <c r="Z363" s="77"/>
      <c r="AA363" s="77"/>
      <c r="AB363" s="77"/>
      <c r="AC363" s="77"/>
      <c r="AD363" s="77"/>
      <c r="AE363" s="77"/>
      <c r="AF363" s="77"/>
      <c r="AG363" s="77"/>
      <c r="AH363" s="77"/>
      <c r="AI363" s="77"/>
      <c r="AJ363" s="77"/>
      <c r="AK363" s="77"/>
      <c r="AL363" s="77"/>
      <c r="AM363" s="77"/>
      <c r="AN363" s="77"/>
      <c r="AO363" s="77"/>
      <c r="AP363" s="77"/>
      <c r="AQ363" s="77"/>
      <c r="AR363" s="77"/>
      <c r="AS363" s="77"/>
      <c r="AT363" s="77"/>
      <c r="AU363" s="77"/>
    </row>
    <row r="364" spans="1:47" x14ac:dyDescent="0.2">
      <c r="A364" s="77"/>
      <c r="B364" s="77"/>
      <c r="C364" s="77"/>
      <c r="D364" s="77"/>
      <c r="E364" s="77"/>
      <c r="F364" s="77"/>
      <c r="G364" s="77"/>
      <c r="H364" s="77"/>
      <c r="I364" s="77"/>
      <c r="J364" s="77"/>
      <c r="K364" s="77"/>
      <c r="L364" s="77"/>
      <c r="M364" s="77"/>
      <c r="N364" s="77"/>
      <c r="O364" s="77"/>
      <c r="P364" s="77"/>
      <c r="Q364" s="77"/>
      <c r="R364" s="77"/>
      <c r="S364" s="77"/>
      <c r="T364" s="77"/>
      <c r="U364" s="77"/>
      <c r="V364" s="77"/>
      <c r="W364" s="77"/>
      <c r="X364" s="77"/>
      <c r="Y364" s="77"/>
      <c r="Z364" s="77"/>
      <c r="AA364" s="77"/>
      <c r="AB364" s="77"/>
      <c r="AC364" s="77"/>
      <c r="AD364" s="77"/>
      <c r="AE364" s="77"/>
      <c r="AF364" s="77"/>
      <c r="AG364" s="77"/>
      <c r="AH364" s="77"/>
      <c r="AI364" s="77"/>
      <c r="AJ364" s="77"/>
      <c r="AK364" s="77"/>
      <c r="AL364" s="77"/>
      <c r="AM364" s="77"/>
      <c r="AN364" s="77"/>
      <c r="AO364" s="77"/>
      <c r="AP364" s="77"/>
      <c r="AQ364" s="77"/>
      <c r="AR364" s="77"/>
      <c r="AS364" s="77"/>
      <c r="AT364" s="77"/>
      <c r="AU364" s="77"/>
    </row>
    <row r="365" spans="1:47" x14ac:dyDescent="0.2">
      <c r="A365" s="77"/>
      <c r="B365" s="77"/>
      <c r="C365" s="77"/>
      <c r="D365" s="77"/>
      <c r="E365" s="77"/>
      <c r="F365" s="77"/>
      <c r="G365" s="77"/>
      <c r="H365" s="77"/>
      <c r="I365" s="77"/>
      <c r="J365" s="77"/>
      <c r="K365" s="77"/>
      <c r="L365" s="77"/>
      <c r="M365" s="77"/>
      <c r="N365" s="77"/>
      <c r="O365" s="77"/>
      <c r="P365" s="77"/>
      <c r="Q365" s="77"/>
      <c r="R365" s="77"/>
      <c r="S365" s="77"/>
      <c r="T365" s="77"/>
      <c r="U365" s="77"/>
      <c r="V365" s="77"/>
      <c r="W365" s="77"/>
      <c r="X365" s="77"/>
      <c r="Y365" s="77"/>
      <c r="Z365" s="77"/>
      <c r="AA365" s="77"/>
      <c r="AB365" s="77"/>
      <c r="AC365" s="77"/>
      <c r="AD365" s="77"/>
      <c r="AE365" s="77"/>
      <c r="AF365" s="77"/>
      <c r="AG365" s="77"/>
      <c r="AH365" s="77"/>
      <c r="AI365" s="77"/>
      <c r="AJ365" s="77"/>
      <c r="AK365" s="77"/>
      <c r="AL365" s="77"/>
      <c r="AM365" s="77"/>
      <c r="AN365" s="77"/>
      <c r="AO365" s="77"/>
      <c r="AP365" s="77"/>
      <c r="AQ365" s="77"/>
      <c r="AR365" s="77"/>
      <c r="AS365" s="77"/>
      <c r="AT365" s="77"/>
      <c r="AU365" s="77"/>
    </row>
    <row r="366" spans="1:47" x14ac:dyDescent="0.2">
      <c r="A366" s="77"/>
      <c r="B366" s="77"/>
      <c r="C366" s="77"/>
      <c r="D366" s="77"/>
      <c r="E366" s="77"/>
      <c r="F366" s="77"/>
      <c r="G366" s="77"/>
      <c r="H366" s="77"/>
      <c r="I366" s="77"/>
      <c r="J366" s="77"/>
      <c r="K366" s="77"/>
      <c r="L366" s="77"/>
      <c r="M366" s="77"/>
      <c r="N366" s="77"/>
      <c r="O366" s="77"/>
      <c r="P366" s="77"/>
      <c r="Q366" s="77"/>
      <c r="R366" s="77"/>
      <c r="S366" s="77"/>
      <c r="T366" s="77"/>
      <c r="U366" s="77"/>
      <c r="V366" s="77"/>
      <c r="W366" s="77"/>
      <c r="X366" s="77"/>
      <c r="Y366" s="77"/>
      <c r="Z366" s="77"/>
      <c r="AA366" s="77"/>
      <c r="AB366" s="77"/>
      <c r="AC366" s="77"/>
      <c r="AD366" s="77"/>
      <c r="AE366" s="77"/>
      <c r="AF366" s="77"/>
      <c r="AG366" s="77"/>
      <c r="AH366" s="77"/>
      <c r="AI366" s="77"/>
      <c r="AJ366" s="77"/>
      <c r="AK366" s="77"/>
      <c r="AL366" s="77"/>
      <c r="AM366" s="77"/>
      <c r="AN366" s="77"/>
      <c r="AO366" s="77"/>
      <c r="AP366" s="77"/>
      <c r="AQ366" s="77"/>
      <c r="AR366" s="77"/>
      <c r="AS366" s="77"/>
      <c r="AT366" s="77"/>
      <c r="AU366" s="77"/>
    </row>
    <row r="367" spans="1:47" x14ac:dyDescent="0.2">
      <c r="A367" s="77"/>
      <c r="B367" s="77"/>
      <c r="C367" s="77"/>
      <c r="D367" s="77"/>
      <c r="E367" s="77"/>
      <c r="F367" s="77"/>
      <c r="G367" s="77"/>
      <c r="H367" s="77"/>
      <c r="I367" s="77"/>
      <c r="J367" s="77"/>
      <c r="K367" s="77"/>
      <c r="L367" s="77"/>
      <c r="M367" s="77"/>
      <c r="N367" s="77"/>
      <c r="O367" s="77"/>
      <c r="P367" s="77"/>
      <c r="Q367" s="77"/>
      <c r="R367" s="77"/>
      <c r="S367" s="77"/>
      <c r="T367" s="77"/>
      <c r="U367" s="77"/>
      <c r="V367" s="77"/>
      <c r="W367" s="77"/>
      <c r="X367" s="77"/>
      <c r="Y367" s="77"/>
      <c r="Z367" s="77"/>
      <c r="AA367" s="77"/>
      <c r="AB367" s="77"/>
      <c r="AC367" s="77"/>
      <c r="AD367" s="77"/>
      <c r="AE367" s="77"/>
      <c r="AF367" s="77"/>
      <c r="AG367" s="77"/>
      <c r="AH367" s="77"/>
      <c r="AI367" s="77"/>
      <c r="AJ367" s="77"/>
      <c r="AK367" s="77"/>
      <c r="AL367" s="77"/>
      <c r="AM367" s="77"/>
      <c r="AN367" s="77"/>
      <c r="AO367" s="77"/>
      <c r="AP367" s="77"/>
      <c r="AQ367" s="77"/>
      <c r="AR367" s="77"/>
      <c r="AS367" s="77"/>
      <c r="AT367" s="77"/>
      <c r="AU367" s="77"/>
    </row>
    <row r="368" spans="1:47" x14ac:dyDescent="0.2">
      <c r="A368" s="77"/>
      <c r="B368" s="77"/>
      <c r="C368" s="77"/>
      <c r="D368" s="77"/>
      <c r="E368" s="77"/>
      <c r="F368" s="77"/>
      <c r="G368" s="77"/>
      <c r="H368" s="77"/>
      <c r="I368" s="77"/>
      <c r="J368" s="77"/>
      <c r="K368" s="77"/>
      <c r="L368" s="77"/>
      <c r="M368" s="77"/>
      <c r="N368" s="77"/>
      <c r="O368" s="77"/>
      <c r="P368" s="77"/>
      <c r="Q368" s="77"/>
      <c r="R368" s="77"/>
      <c r="S368" s="77"/>
      <c r="T368" s="77"/>
      <c r="U368" s="77"/>
      <c r="V368" s="77"/>
      <c r="W368" s="77"/>
      <c r="X368" s="77"/>
      <c r="Y368" s="77"/>
      <c r="Z368" s="77"/>
      <c r="AA368" s="77"/>
      <c r="AB368" s="77"/>
      <c r="AC368" s="77"/>
      <c r="AD368" s="77"/>
      <c r="AE368" s="77"/>
      <c r="AF368" s="77"/>
      <c r="AG368" s="77"/>
      <c r="AH368" s="77"/>
      <c r="AI368" s="77"/>
      <c r="AJ368" s="77"/>
      <c r="AK368" s="77"/>
      <c r="AL368" s="77"/>
      <c r="AM368" s="77"/>
      <c r="AN368" s="77"/>
      <c r="AO368" s="77"/>
      <c r="AP368" s="77"/>
      <c r="AQ368" s="77"/>
      <c r="AR368" s="77"/>
      <c r="AS368" s="77"/>
      <c r="AT368" s="77"/>
      <c r="AU368" s="77"/>
    </row>
    <row r="369" spans="1:47" x14ac:dyDescent="0.2">
      <c r="A369" s="77"/>
      <c r="B369" s="77"/>
      <c r="C369" s="77"/>
      <c r="D369" s="77"/>
      <c r="E369" s="77"/>
      <c r="F369" s="77"/>
      <c r="G369" s="77"/>
      <c r="H369" s="77"/>
      <c r="I369" s="77"/>
      <c r="J369" s="77"/>
      <c r="K369" s="77"/>
      <c r="L369" s="77"/>
      <c r="M369" s="77"/>
      <c r="N369" s="77"/>
      <c r="O369" s="77"/>
      <c r="P369" s="77"/>
      <c r="Q369" s="77"/>
      <c r="R369" s="77"/>
      <c r="S369" s="77"/>
      <c r="T369" s="77"/>
      <c r="U369" s="77"/>
      <c r="V369" s="77"/>
      <c r="W369" s="77"/>
      <c r="X369" s="77"/>
      <c r="Y369" s="77"/>
      <c r="Z369" s="77"/>
      <c r="AA369" s="77"/>
      <c r="AB369" s="77"/>
      <c r="AC369" s="77"/>
      <c r="AD369" s="77"/>
      <c r="AE369" s="77"/>
      <c r="AF369" s="77"/>
      <c r="AG369" s="77"/>
      <c r="AH369" s="77"/>
      <c r="AI369" s="77"/>
      <c r="AJ369" s="77"/>
      <c r="AK369" s="77"/>
      <c r="AL369" s="77"/>
      <c r="AM369" s="77"/>
      <c r="AN369" s="77"/>
      <c r="AO369" s="77"/>
      <c r="AP369" s="77"/>
      <c r="AQ369" s="77"/>
      <c r="AR369" s="77"/>
      <c r="AS369" s="77"/>
      <c r="AT369" s="77"/>
      <c r="AU369" s="77"/>
    </row>
    <row r="370" spans="1:47" x14ac:dyDescent="0.2">
      <c r="A370" s="77"/>
      <c r="B370" s="77"/>
      <c r="C370" s="77"/>
      <c r="D370" s="77"/>
      <c r="E370" s="77"/>
      <c r="F370" s="77"/>
      <c r="G370" s="77"/>
      <c r="H370" s="77"/>
      <c r="I370" s="77"/>
      <c r="J370" s="77"/>
      <c r="K370" s="77"/>
      <c r="L370" s="77"/>
      <c r="M370" s="77"/>
      <c r="N370" s="77"/>
      <c r="O370" s="77"/>
      <c r="P370" s="77"/>
      <c r="Q370" s="77"/>
      <c r="R370" s="77"/>
      <c r="S370" s="77"/>
      <c r="T370" s="77"/>
      <c r="U370" s="77"/>
      <c r="V370" s="77"/>
      <c r="W370" s="77"/>
      <c r="X370" s="77"/>
      <c r="Y370" s="77"/>
      <c r="Z370" s="77"/>
      <c r="AA370" s="77"/>
      <c r="AB370" s="77"/>
      <c r="AC370" s="77"/>
      <c r="AD370" s="77"/>
      <c r="AE370" s="77"/>
      <c r="AF370" s="77"/>
      <c r="AG370" s="77"/>
      <c r="AH370" s="77"/>
      <c r="AI370" s="77"/>
      <c r="AJ370" s="77"/>
      <c r="AK370" s="77"/>
      <c r="AL370" s="77"/>
      <c r="AM370" s="77"/>
      <c r="AN370" s="77"/>
      <c r="AO370" s="77"/>
      <c r="AP370" s="77"/>
      <c r="AQ370" s="77"/>
      <c r="AR370" s="77"/>
      <c r="AS370" s="77"/>
      <c r="AT370" s="77"/>
      <c r="AU370" s="77"/>
    </row>
    <row r="371" spans="1:47" x14ac:dyDescent="0.2">
      <c r="A371" s="77"/>
      <c r="B371" s="77"/>
      <c r="C371" s="77"/>
      <c r="D371" s="77"/>
      <c r="E371" s="77"/>
      <c r="F371" s="77"/>
      <c r="G371" s="77"/>
      <c r="H371" s="77"/>
      <c r="I371" s="77"/>
      <c r="J371" s="77"/>
      <c r="K371" s="77"/>
      <c r="L371" s="77"/>
      <c r="M371" s="77"/>
      <c r="N371" s="77"/>
      <c r="O371" s="77"/>
      <c r="P371" s="77"/>
      <c r="Q371" s="77"/>
      <c r="R371" s="77"/>
      <c r="S371" s="77"/>
      <c r="T371" s="77"/>
      <c r="U371" s="77"/>
      <c r="V371" s="77"/>
      <c r="W371" s="77"/>
      <c r="X371" s="77"/>
      <c r="Y371" s="77"/>
      <c r="Z371" s="77"/>
      <c r="AA371" s="77"/>
      <c r="AB371" s="77"/>
      <c r="AC371" s="77"/>
      <c r="AD371" s="77"/>
      <c r="AE371" s="77"/>
      <c r="AF371" s="77"/>
      <c r="AG371" s="77"/>
      <c r="AH371" s="77"/>
      <c r="AI371" s="77"/>
      <c r="AJ371" s="77"/>
      <c r="AK371" s="77"/>
      <c r="AL371" s="77"/>
      <c r="AM371" s="77"/>
      <c r="AN371" s="77"/>
      <c r="AO371" s="77"/>
      <c r="AP371" s="77"/>
      <c r="AQ371" s="77"/>
      <c r="AR371" s="77"/>
      <c r="AS371" s="77"/>
      <c r="AT371" s="77"/>
      <c r="AU371" s="77"/>
    </row>
    <row r="372" spans="1:47" x14ac:dyDescent="0.2">
      <c r="A372" s="77"/>
      <c r="B372" s="77"/>
      <c r="C372" s="77"/>
      <c r="D372" s="77"/>
      <c r="E372" s="77"/>
      <c r="F372" s="77"/>
      <c r="G372" s="77"/>
      <c r="H372" s="77"/>
      <c r="I372" s="77"/>
      <c r="J372" s="77"/>
      <c r="K372" s="77"/>
      <c r="L372" s="77"/>
      <c r="M372" s="77"/>
      <c r="N372" s="77"/>
      <c r="O372" s="77"/>
      <c r="P372" s="77"/>
      <c r="Q372" s="77"/>
      <c r="R372" s="77"/>
      <c r="S372" s="77"/>
      <c r="T372" s="77"/>
      <c r="U372" s="77"/>
      <c r="V372" s="77"/>
      <c r="W372" s="77"/>
      <c r="X372" s="77"/>
      <c r="Y372" s="77"/>
      <c r="Z372" s="77"/>
      <c r="AA372" s="77"/>
      <c r="AB372" s="77"/>
      <c r="AC372" s="77"/>
      <c r="AD372" s="77"/>
      <c r="AE372" s="77"/>
      <c r="AF372" s="77"/>
      <c r="AG372" s="77"/>
      <c r="AH372" s="77"/>
      <c r="AI372" s="77"/>
      <c r="AJ372" s="77"/>
      <c r="AK372" s="77"/>
      <c r="AL372" s="77"/>
      <c r="AM372" s="77"/>
      <c r="AN372" s="77"/>
      <c r="AO372" s="77"/>
      <c r="AP372" s="77"/>
      <c r="AQ372" s="77"/>
      <c r="AR372" s="77"/>
      <c r="AS372" s="77"/>
      <c r="AT372" s="77"/>
      <c r="AU372" s="77"/>
    </row>
    <row r="373" spans="1:47" x14ac:dyDescent="0.2">
      <c r="A373" s="77"/>
      <c r="B373" s="77"/>
      <c r="C373" s="77"/>
      <c r="D373" s="77"/>
      <c r="E373" s="77"/>
      <c r="F373" s="77"/>
      <c r="G373" s="77"/>
      <c r="H373" s="77"/>
      <c r="I373" s="77"/>
      <c r="J373" s="77"/>
      <c r="K373" s="77"/>
      <c r="L373" s="77"/>
      <c r="M373" s="77"/>
      <c r="N373" s="77"/>
      <c r="O373" s="77"/>
      <c r="P373" s="77"/>
      <c r="Q373" s="77"/>
      <c r="R373" s="77"/>
      <c r="S373" s="77"/>
      <c r="T373" s="77"/>
      <c r="U373" s="77"/>
      <c r="V373" s="77"/>
      <c r="W373" s="77"/>
      <c r="X373" s="77"/>
      <c r="Y373" s="77"/>
      <c r="Z373" s="77"/>
      <c r="AA373" s="77"/>
      <c r="AB373" s="77"/>
      <c r="AC373" s="77"/>
      <c r="AD373" s="77"/>
      <c r="AE373" s="77"/>
      <c r="AF373" s="77"/>
      <c r="AG373" s="77"/>
      <c r="AH373" s="77"/>
      <c r="AI373" s="77"/>
      <c r="AJ373" s="77"/>
      <c r="AK373" s="77"/>
      <c r="AL373" s="77"/>
      <c r="AM373" s="77"/>
      <c r="AN373" s="77"/>
      <c r="AO373" s="77"/>
      <c r="AP373" s="77"/>
      <c r="AQ373" s="77"/>
      <c r="AR373" s="77"/>
      <c r="AS373" s="77"/>
      <c r="AT373" s="77"/>
      <c r="AU373" s="77"/>
    </row>
    <row r="374" spans="1:47" x14ac:dyDescent="0.2">
      <c r="A374" s="77"/>
      <c r="B374" s="77"/>
      <c r="C374" s="77"/>
      <c r="D374" s="77"/>
      <c r="E374" s="77"/>
      <c r="F374" s="77"/>
      <c r="G374" s="77"/>
      <c r="H374" s="77"/>
      <c r="I374" s="77"/>
      <c r="J374" s="77"/>
      <c r="K374" s="77"/>
      <c r="L374" s="77"/>
      <c r="M374" s="77"/>
      <c r="N374" s="77"/>
      <c r="O374" s="77"/>
      <c r="P374" s="77"/>
      <c r="Q374" s="77"/>
      <c r="R374" s="77"/>
      <c r="S374" s="77"/>
      <c r="T374" s="77"/>
      <c r="U374" s="77"/>
      <c r="V374" s="77"/>
      <c r="W374" s="77"/>
      <c r="X374" s="77"/>
      <c r="Y374" s="77"/>
      <c r="Z374" s="77"/>
      <c r="AA374" s="77"/>
      <c r="AB374" s="77"/>
      <c r="AC374" s="77"/>
      <c r="AD374" s="77"/>
      <c r="AE374" s="77"/>
      <c r="AF374" s="77"/>
      <c r="AG374" s="77"/>
      <c r="AH374" s="77"/>
      <c r="AI374" s="77"/>
      <c r="AJ374" s="77"/>
      <c r="AK374" s="77"/>
      <c r="AL374" s="77"/>
      <c r="AM374" s="77"/>
      <c r="AN374" s="77"/>
      <c r="AO374" s="77"/>
      <c r="AP374" s="77"/>
      <c r="AQ374" s="77"/>
      <c r="AR374" s="77"/>
      <c r="AS374" s="77"/>
      <c r="AT374" s="77"/>
      <c r="AU374" s="77"/>
    </row>
    <row r="375" spans="1:47" x14ac:dyDescent="0.2">
      <c r="A375" s="77"/>
      <c r="B375" s="77"/>
      <c r="C375" s="77"/>
      <c r="D375" s="77"/>
      <c r="E375" s="77"/>
      <c r="F375" s="77"/>
      <c r="G375" s="77"/>
      <c r="H375" s="77"/>
      <c r="I375" s="77"/>
      <c r="J375" s="77"/>
      <c r="K375" s="77"/>
      <c r="L375" s="77"/>
      <c r="M375" s="77"/>
      <c r="N375" s="77"/>
      <c r="O375" s="77"/>
      <c r="P375" s="77"/>
      <c r="Q375" s="77"/>
      <c r="R375" s="77"/>
      <c r="S375" s="77"/>
      <c r="T375" s="77"/>
      <c r="U375" s="77"/>
      <c r="V375" s="77"/>
      <c r="W375" s="77"/>
      <c r="X375" s="77"/>
      <c r="Y375" s="77"/>
      <c r="Z375" s="77"/>
      <c r="AA375" s="77"/>
      <c r="AB375" s="77"/>
      <c r="AC375" s="77"/>
      <c r="AD375" s="77"/>
      <c r="AE375" s="77"/>
      <c r="AF375" s="77"/>
      <c r="AG375" s="77"/>
      <c r="AH375" s="77"/>
      <c r="AI375" s="77"/>
      <c r="AJ375" s="77"/>
      <c r="AK375" s="77"/>
      <c r="AL375" s="77"/>
      <c r="AM375" s="77"/>
      <c r="AN375" s="77"/>
      <c r="AO375" s="77"/>
      <c r="AP375" s="77"/>
      <c r="AQ375" s="77"/>
      <c r="AR375" s="77"/>
      <c r="AS375" s="77"/>
      <c r="AT375" s="77"/>
      <c r="AU375" s="77"/>
    </row>
    <row r="376" spans="1:47" x14ac:dyDescent="0.2">
      <c r="A376" s="77"/>
      <c r="B376" s="77"/>
      <c r="C376" s="77"/>
      <c r="D376" s="77"/>
      <c r="E376" s="77"/>
      <c r="F376" s="77"/>
      <c r="G376" s="77"/>
      <c r="H376" s="77"/>
      <c r="I376" s="77"/>
      <c r="J376" s="77"/>
      <c r="K376" s="77"/>
      <c r="L376" s="77"/>
      <c r="M376" s="77"/>
      <c r="N376" s="77"/>
      <c r="O376" s="77"/>
      <c r="P376" s="77"/>
      <c r="Q376" s="77"/>
      <c r="R376" s="77"/>
      <c r="S376" s="77"/>
      <c r="T376" s="77"/>
      <c r="U376" s="77"/>
      <c r="V376" s="77"/>
      <c r="W376" s="77"/>
      <c r="X376" s="77"/>
      <c r="Y376" s="77"/>
      <c r="Z376" s="77"/>
      <c r="AA376" s="77"/>
      <c r="AB376" s="77"/>
      <c r="AC376" s="77"/>
      <c r="AD376" s="77"/>
      <c r="AE376" s="77"/>
      <c r="AF376" s="77"/>
      <c r="AG376" s="77"/>
      <c r="AH376" s="77"/>
      <c r="AI376" s="77"/>
      <c r="AJ376" s="77"/>
      <c r="AK376" s="77"/>
      <c r="AL376" s="77"/>
      <c r="AM376" s="77"/>
      <c r="AN376" s="77"/>
      <c r="AO376" s="77"/>
      <c r="AP376" s="77"/>
      <c r="AQ376" s="77"/>
      <c r="AR376" s="77"/>
      <c r="AS376" s="77"/>
      <c r="AT376" s="77"/>
      <c r="AU376" s="77"/>
    </row>
  </sheetData>
  <sheetProtection sheet="1" objects="1" scenarios="1"/>
  <mergeCells count="1">
    <mergeCell ref="D67:G70"/>
  </mergeCells>
  <phoneticPr fontId="19" type="noConversion"/>
  <printOptions horizontalCentered="1" verticalCentered="1"/>
  <pageMargins left="0" right="0" top="0" bottom="0" header="0.02" footer="0.02"/>
  <pageSetup scale="7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0:L62"/>
  <sheetViews>
    <sheetView topLeftCell="A7" workbookViewId="0">
      <selection activeCell="A30" sqref="A30:L62"/>
    </sheetView>
  </sheetViews>
  <sheetFormatPr defaultColWidth="8.85546875" defaultRowHeight="12.75" x14ac:dyDescent="0.2"/>
  <sheetData>
    <row r="10" spans="1:10" x14ac:dyDescent="0.2">
      <c r="A10" t="s">
        <v>25</v>
      </c>
    </row>
    <row r="12" spans="1:10" x14ac:dyDescent="0.2">
      <c r="B12" t="s">
        <v>73</v>
      </c>
      <c r="F12">
        <v>2.5</v>
      </c>
      <c r="H12" t="s">
        <v>74</v>
      </c>
      <c r="J12" t="s">
        <v>75</v>
      </c>
    </row>
    <row r="14" spans="1:10" x14ac:dyDescent="0.2">
      <c r="B14" t="s">
        <v>76</v>
      </c>
      <c r="F14">
        <v>1</v>
      </c>
      <c r="H14" t="s">
        <v>77</v>
      </c>
    </row>
    <row r="16" spans="1:10" x14ac:dyDescent="0.2">
      <c r="B16" t="s">
        <v>78</v>
      </c>
      <c r="D16" t="s">
        <v>79</v>
      </c>
      <c r="F16">
        <v>4.5</v>
      </c>
      <c r="G16" t="s">
        <v>80</v>
      </c>
    </row>
    <row r="17" spans="1:12" x14ac:dyDescent="0.2">
      <c r="D17" t="s">
        <v>81</v>
      </c>
    </row>
    <row r="19" spans="1:12" x14ac:dyDescent="0.2">
      <c r="B19" t="s">
        <v>82</v>
      </c>
      <c r="F19">
        <v>5</v>
      </c>
      <c r="H19" t="s">
        <v>77</v>
      </c>
    </row>
    <row r="20" spans="1:12" x14ac:dyDescent="0.2">
      <c r="H20" t="s">
        <v>83</v>
      </c>
    </row>
    <row r="22" spans="1:12" x14ac:dyDescent="0.2">
      <c r="B22" t="s">
        <v>84</v>
      </c>
    </row>
    <row r="23" spans="1:12" x14ac:dyDescent="0.2">
      <c r="B23" t="s">
        <v>85</v>
      </c>
      <c r="C23">
        <v>1</v>
      </c>
      <c r="D23" t="s">
        <v>86</v>
      </c>
      <c r="F23">
        <v>5</v>
      </c>
      <c r="G23" t="s">
        <v>80</v>
      </c>
    </row>
    <row r="24" spans="1:12" x14ac:dyDescent="0.2">
      <c r="B24" t="s">
        <v>87</v>
      </c>
      <c r="C24">
        <v>2.5</v>
      </c>
      <c r="D24" t="s">
        <v>86</v>
      </c>
    </row>
    <row r="30" spans="1:12" ht="14.25" x14ac:dyDescent="0.2">
      <c r="A30" s="77" t="s">
        <v>88</v>
      </c>
      <c r="C30" s="2"/>
      <c r="D30" s="2"/>
      <c r="E30" s="2"/>
      <c r="F30" s="77"/>
      <c r="G30" s="77"/>
      <c r="K30" s="77"/>
      <c r="L30" s="77"/>
    </row>
    <row r="31" spans="1:12" ht="14.25" x14ac:dyDescent="0.2">
      <c r="A31" s="7" t="s">
        <v>89</v>
      </c>
      <c r="C31" s="2"/>
      <c r="D31" s="2"/>
      <c r="E31" s="2"/>
      <c r="F31" s="77"/>
      <c r="G31" s="77"/>
      <c r="H31" s="77"/>
      <c r="I31" s="77"/>
      <c r="K31" s="77"/>
      <c r="L31" s="77"/>
    </row>
    <row r="32" spans="1:12" ht="14.25" x14ac:dyDescent="0.2">
      <c r="A32" s="2"/>
      <c r="C32" s="2"/>
      <c r="D32" s="2"/>
      <c r="E32" s="2"/>
      <c r="F32" s="77"/>
      <c r="G32" s="77"/>
      <c r="H32" s="88"/>
      <c r="I32" s="77"/>
      <c r="K32" s="77"/>
      <c r="L32" s="77"/>
    </row>
    <row r="33" spans="1:12" ht="14.25" x14ac:dyDescent="0.2">
      <c r="A33" s="77" t="s">
        <v>90</v>
      </c>
      <c r="C33">
        <v>1.5</v>
      </c>
      <c r="D33" s="2" t="s">
        <v>91</v>
      </c>
      <c r="E33" s="2"/>
      <c r="F33" s="77"/>
      <c r="G33" s="77"/>
      <c r="H33" s="77"/>
      <c r="I33" s="77"/>
      <c r="J33" s="77"/>
      <c r="K33" s="77"/>
      <c r="L33" s="77"/>
    </row>
    <row r="34" spans="1:12" ht="13.5" thickBot="1" x14ac:dyDescent="0.25">
      <c r="A34" s="77" t="s">
        <v>92</v>
      </c>
      <c r="C34" s="11">
        <v>0.5</v>
      </c>
      <c r="D34" s="77" t="s">
        <v>93</v>
      </c>
      <c r="F34" s="80"/>
      <c r="G34" s="83"/>
      <c r="H34" s="77"/>
      <c r="I34" s="77"/>
      <c r="J34" s="77"/>
      <c r="K34" s="77"/>
      <c r="L34" s="77"/>
    </row>
    <row r="35" spans="1:12" ht="15" thickTop="1" x14ac:dyDescent="0.2">
      <c r="C35" s="2"/>
      <c r="D35" s="2"/>
      <c r="E35" s="77"/>
      <c r="F35" s="80"/>
      <c r="G35" s="83"/>
      <c r="H35" s="77"/>
      <c r="I35" s="77"/>
      <c r="J35" s="77"/>
      <c r="K35" s="77"/>
      <c r="L35" s="77"/>
    </row>
    <row r="36" spans="1:12" ht="14.25" x14ac:dyDescent="0.2">
      <c r="A36" s="77" t="s">
        <v>94</v>
      </c>
      <c r="C36" s="77" t="s">
        <v>95</v>
      </c>
      <c r="D36" s="2"/>
      <c r="E36" s="77"/>
      <c r="F36" s="80"/>
      <c r="G36" s="83"/>
      <c r="H36" s="77"/>
      <c r="I36" s="77"/>
      <c r="J36" s="77"/>
      <c r="K36" s="77"/>
      <c r="L36" s="77"/>
    </row>
    <row r="37" spans="1:12" ht="14.25" x14ac:dyDescent="0.2">
      <c r="E37" s="77"/>
      <c r="F37" s="2"/>
      <c r="G37" s="2"/>
      <c r="I37" s="2"/>
      <c r="J37" s="77"/>
      <c r="K37" s="77"/>
      <c r="L37" s="77"/>
    </row>
    <row r="38" spans="1:12" ht="14.25" x14ac:dyDescent="0.2">
      <c r="E38" s="77"/>
      <c r="F38" s="2"/>
      <c r="G38" s="2"/>
      <c r="I38" s="2"/>
      <c r="J38" s="77"/>
      <c r="K38" s="77"/>
      <c r="L38" s="77"/>
    </row>
    <row r="39" spans="1:12" ht="14.25" x14ac:dyDescent="0.2">
      <c r="A39" s="77" t="s">
        <v>96</v>
      </c>
      <c r="C39">
        <v>0.1</v>
      </c>
      <c r="D39" s="77" t="s">
        <v>97</v>
      </c>
      <c r="E39" s="77"/>
      <c r="F39" s="2"/>
      <c r="G39" s="2"/>
      <c r="I39" s="2"/>
      <c r="J39" s="77"/>
      <c r="K39" s="77"/>
      <c r="L39" s="77"/>
    </row>
    <row r="40" spans="1:12" ht="14.25" x14ac:dyDescent="0.2">
      <c r="E40" s="77"/>
      <c r="F40" s="2"/>
      <c r="G40" s="2"/>
      <c r="H40" s="2"/>
      <c r="I40" s="2"/>
      <c r="J40" s="77"/>
      <c r="K40" s="77"/>
      <c r="L40" s="77"/>
    </row>
    <row r="41" spans="1:12" ht="14.25" x14ac:dyDescent="0.2">
      <c r="A41" s="77" t="s">
        <v>98</v>
      </c>
      <c r="E41" s="77"/>
      <c r="F41" s="2"/>
      <c r="G41" s="2"/>
      <c r="H41" s="2"/>
      <c r="I41" s="2"/>
      <c r="J41" s="77"/>
      <c r="K41" s="77"/>
      <c r="L41" s="77"/>
    </row>
    <row r="42" spans="1:12" ht="14.25" x14ac:dyDescent="0.2">
      <c r="E42" s="77"/>
      <c r="F42" s="2"/>
      <c r="G42" s="2"/>
      <c r="H42" s="2"/>
      <c r="I42" s="2"/>
      <c r="J42" s="77"/>
      <c r="K42" s="77"/>
      <c r="L42" s="77"/>
    </row>
    <row r="43" spans="1:12" ht="14.25" x14ac:dyDescent="0.2">
      <c r="E43" s="77"/>
      <c r="F43" s="2"/>
      <c r="G43" s="2"/>
      <c r="H43" s="6"/>
      <c r="I43" s="6"/>
      <c r="J43" s="77"/>
      <c r="K43" s="77"/>
      <c r="L43" s="77"/>
    </row>
    <row r="44" spans="1:12" ht="14.25" x14ac:dyDescent="0.2">
      <c r="E44" s="77"/>
      <c r="F44" s="2"/>
      <c r="G44" s="2"/>
      <c r="H44" s="2"/>
      <c r="I44" s="2"/>
      <c r="J44" s="77"/>
      <c r="K44" s="77"/>
      <c r="L44" s="77"/>
    </row>
    <row r="45" spans="1:12" ht="14.25" x14ac:dyDescent="0.2">
      <c r="A45" s="2"/>
      <c r="B45" s="2"/>
      <c r="C45" s="2"/>
      <c r="D45" s="2"/>
      <c r="E45" s="77">
        <f>420*0.04</f>
        <v>16.8</v>
      </c>
      <c r="F45" s="4"/>
      <c r="G45" s="83"/>
      <c r="H45" s="77"/>
      <c r="I45" s="77"/>
      <c r="J45" s="77"/>
      <c r="K45" s="77"/>
      <c r="L45" s="77"/>
    </row>
    <row r="46" spans="1:12" ht="14.25" x14ac:dyDescent="0.2">
      <c r="B46" s="2"/>
      <c r="C46" s="2"/>
      <c r="D46" s="2"/>
      <c r="E46" s="77"/>
      <c r="F46" s="80"/>
      <c r="G46" s="83"/>
      <c r="H46" s="77"/>
      <c r="I46" s="77"/>
      <c r="J46" s="77"/>
      <c r="K46" s="77"/>
      <c r="L46" s="77"/>
    </row>
    <row r="47" spans="1:12" ht="14.25" x14ac:dyDescent="0.2">
      <c r="A47" s="2"/>
      <c r="B47" s="2"/>
      <c r="C47" s="2"/>
      <c r="D47" s="2"/>
      <c r="E47" s="77"/>
      <c r="F47" s="80"/>
      <c r="G47" s="77"/>
      <c r="H47" s="77"/>
      <c r="I47" s="77"/>
      <c r="J47" s="77"/>
      <c r="K47" s="77"/>
      <c r="L47" s="77"/>
    </row>
    <row r="48" spans="1:12" ht="14.25" x14ac:dyDescent="0.2">
      <c r="A48" s="2"/>
      <c r="B48" s="2"/>
      <c r="C48" s="2"/>
      <c r="D48" s="2"/>
      <c r="E48" s="77"/>
      <c r="F48" s="80">
        <f>110*1.35</f>
        <v>148.5</v>
      </c>
      <c r="G48" s="77"/>
      <c r="H48" s="77"/>
      <c r="I48" s="77"/>
      <c r="J48" s="77"/>
      <c r="K48" s="77"/>
      <c r="L48" s="77"/>
    </row>
    <row r="49" spans="1:12" ht="14.25" x14ac:dyDescent="0.2">
      <c r="A49" s="6"/>
      <c r="B49" s="15">
        <f>551.41/750</f>
        <v>0.73521333333333327</v>
      </c>
      <c r="C49" s="2"/>
      <c r="D49" s="2"/>
      <c r="E49" s="77"/>
      <c r="F49" s="80">
        <f>110*1.3</f>
        <v>143</v>
      </c>
      <c r="G49" s="77"/>
      <c r="H49" s="77"/>
      <c r="I49" s="77"/>
      <c r="J49" s="77"/>
      <c r="K49" s="77"/>
      <c r="L49" s="77"/>
    </row>
    <row r="50" spans="1:12" ht="14.25" x14ac:dyDescent="0.2">
      <c r="A50" s="2"/>
      <c r="B50" s="2"/>
      <c r="C50" s="2"/>
      <c r="D50" s="2"/>
      <c r="E50" s="77"/>
      <c r="F50" s="80"/>
      <c r="G50" s="77"/>
      <c r="H50" s="77"/>
      <c r="I50" s="77"/>
      <c r="J50" s="77"/>
      <c r="K50" s="77"/>
      <c r="L50" s="77"/>
    </row>
    <row r="51" spans="1:12" ht="14.25" x14ac:dyDescent="0.2">
      <c r="A51" s="2"/>
      <c r="B51" s="2"/>
      <c r="C51" s="2"/>
      <c r="D51" s="2">
        <f>406.6*0.07</f>
        <v>28.462000000000003</v>
      </c>
      <c r="E51" s="77"/>
      <c r="F51" s="80">
        <f>110*0.65</f>
        <v>71.5</v>
      </c>
      <c r="G51" s="77"/>
      <c r="H51" s="77"/>
      <c r="I51" s="77"/>
      <c r="J51" s="77"/>
      <c r="K51" s="77"/>
      <c r="L51" s="77"/>
    </row>
    <row r="52" spans="1:12" ht="14.25" x14ac:dyDescent="0.2">
      <c r="A52" s="2"/>
      <c r="B52" s="2"/>
      <c r="C52" s="2"/>
      <c r="D52" s="2"/>
      <c r="E52" s="77"/>
      <c r="F52" s="80"/>
      <c r="G52" s="77"/>
      <c r="H52" s="77"/>
      <c r="I52" s="77"/>
      <c r="J52" s="77"/>
      <c r="K52" s="77"/>
      <c r="L52" s="77"/>
    </row>
    <row r="53" spans="1:12" ht="14.25" x14ac:dyDescent="0.2">
      <c r="A53" s="6"/>
      <c r="B53" s="6"/>
      <c r="C53" s="2"/>
      <c r="D53" s="2"/>
      <c r="E53" s="77"/>
      <c r="F53" s="77"/>
      <c r="G53" s="77"/>
      <c r="H53" s="77"/>
      <c r="I53" s="77"/>
      <c r="J53" s="77"/>
      <c r="K53" s="77"/>
      <c r="L53" s="77"/>
    </row>
    <row r="54" spans="1:12" ht="14.25" x14ac:dyDescent="0.2">
      <c r="A54" s="6"/>
      <c r="B54" s="6"/>
      <c r="C54" s="2"/>
      <c r="D54" s="2"/>
      <c r="E54" s="77"/>
      <c r="F54" s="77"/>
      <c r="G54" s="77"/>
      <c r="H54" s="77"/>
      <c r="I54" s="77"/>
      <c r="J54" s="77"/>
      <c r="K54" s="77"/>
      <c r="L54" s="77"/>
    </row>
    <row r="55" spans="1:12" ht="14.25" x14ac:dyDescent="0.2">
      <c r="A55" s="20"/>
      <c r="B55" s="20"/>
      <c r="C55" s="2"/>
      <c r="D55" s="2"/>
      <c r="E55" s="77"/>
      <c r="F55" s="77"/>
      <c r="G55" s="77"/>
      <c r="H55" s="77"/>
      <c r="I55" s="77"/>
      <c r="J55" s="77"/>
      <c r="K55" s="77"/>
      <c r="L55" s="77"/>
    </row>
    <row r="56" spans="1:12" ht="14.25" x14ac:dyDescent="0.2">
      <c r="C56" s="2"/>
      <c r="D56" s="2"/>
      <c r="E56" s="77"/>
      <c r="F56" s="77"/>
      <c r="G56" s="77"/>
      <c r="H56" s="77"/>
      <c r="I56" s="77"/>
      <c r="J56" s="77"/>
      <c r="K56" s="77"/>
      <c r="L56" s="77"/>
    </row>
    <row r="57" spans="1:12" x14ac:dyDescent="0.2">
      <c r="E57" s="77"/>
      <c r="F57" s="77"/>
      <c r="G57" s="77"/>
      <c r="H57" s="77"/>
      <c r="I57" s="77"/>
      <c r="J57" s="77"/>
      <c r="K57" s="77"/>
      <c r="L57" s="77"/>
    </row>
    <row r="58" spans="1:12" x14ac:dyDescent="0.2">
      <c r="E58" s="77"/>
      <c r="F58" s="77"/>
      <c r="G58" s="77"/>
      <c r="H58" s="77"/>
      <c r="I58" s="77"/>
      <c r="J58" s="77"/>
      <c r="K58" s="77"/>
      <c r="L58" s="77"/>
    </row>
    <row r="59" spans="1:12" x14ac:dyDescent="0.2">
      <c r="E59" s="77"/>
      <c r="F59" s="77"/>
      <c r="G59" s="77"/>
      <c r="H59" s="77"/>
      <c r="I59" s="77"/>
      <c r="J59" s="77"/>
      <c r="K59" s="77"/>
      <c r="L59" s="77"/>
    </row>
    <row r="60" spans="1:12" x14ac:dyDescent="0.2">
      <c r="E60" s="77"/>
      <c r="F60" s="77"/>
      <c r="G60" s="77"/>
      <c r="H60" s="77"/>
      <c r="I60" s="77"/>
      <c r="J60" s="77"/>
      <c r="K60" s="77"/>
      <c r="L60" s="77"/>
    </row>
    <row r="61" spans="1:12" x14ac:dyDescent="0.2">
      <c r="E61" s="77"/>
      <c r="F61" s="77"/>
      <c r="G61" s="77"/>
      <c r="H61" s="77"/>
      <c r="I61" s="77"/>
      <c r="J61" s="77"/>
      <c r="K61" s="77"/>
      <c r="L61" s="77"/>
    </row>
    <row r="62" spans="1:12" x14ac:dyDescent="0.2">
      <c r="E62" s="77"/>
      <c r="F62" s="80" t="s">
        <v>1</v>
      </c>
      <c r="G62" s="77"/>
      <c r="H62" s="77"/>
      <c r="I62" s="77"/>
      <c r="J62" s="77"/>
      <c r="K62" s="77"/>
      <c r="L62" s="77"/>
    </row>
  </sheetData>
  <phoneticPr fontId="1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CottonIRRSOUTH2023</vt:lpstr>
      <vt:lpstr>Sheet1</vt:lpstr>
      <vt:lpstr>CottonIRRSOUTH2023!Print_Area</vt:lpstr>
    </vt:vector>
  </TitlesOfParts>
  <Manager/>
  <Company>ACES, CoAg, AAES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 W Runge</dc:creator>
  <cp:keywords/>
  <dc:description/>
  <cp:lastModifiedBy>Max Runge</cp:lastModifiedBy>
  <cp:revision/>
  <cp:lastPrinted>2023-03-27T14:00:28Z</cp:lastPrinted>
  <dcterms:created xsi:type="dcterms:W3CDTF">2010-03-12T14:27:14Z</dcterms:created>
  <dcterms:modified xsi:type="dcterms:W3CDTF">2023-03-31T19:39:35Z</dcterms:modified>
  <cp:category/>
  <cp:contentStatus/>
</cp:coreProperties>
</file>