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igermailauburn-my.sharepoint.com/personal/rungemw_auburn_edu/Documents/Documents/AmaxXP/BUDGETS/2023/RowCrops/WEB/"/>
    </mc:Choice>
  </mc:AlternateContent>
  <xr:revisionPtr revIDLastSave="1" documentId="8_{7F6CB2BB-5A23-D447-B402-AF714F036259}" xr6:coauthVersionLast="47" xr6:coauthVersionMax="47" xr10:uidLastSave="{852730A1-B690-4DDA-856E-E9F6210F2BB5}"/>
  <bookViews>
    <workbookView xWindow="-120" yWindow="-120" windowWidth="29040" windowHeight="17640" xr2:uid="{00000000-000D-0000-FFFF-FFFF00000000}"/>
  </bookViews>
  <sheets>
    <sheet name="IRRCornReduced2023" sheetId="1" r:id="rId1"/>
    <sheet name="Sheet1 (2)" sheetId="3" r:id="rId2"/>
    <sheet name="Sheet1" sheetId="2" r:id="rId3"/>
  </sheets>
  <definedNames>
    <definedName name="_xlnm.Print_Area" localSheetId="0">IRRCornReduced2023!$A$1:$G$67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1" i="1" l="1"/>
  <c r="F35" i="1"/>
  <c r="F55" i="1" l="1"/>
  <c r="G55" i="1" s="1"/>
  <c r="D55" i="1"/>
  <c r="C55" i="1" s="1"/>
  <c r="F12" i="1" l="1"/>
  <c r="F11" i="1"/>
  <c r="D18" i="1"/>
  <c r="D17" i="1"/>
  <c r="D16" i="1"/>
  <c r="F32" i="1"/>
  <c r="F19" i="1"/>
  <c r="F14" i="1"/>
  <c r="F13" i="1"/>
  <c r="F16" i="1"/>
  <c r="F17" i="1"/>
  <c r="F18" i="1"/>
  <c r="F20" i="1"/>
  <c r="F21" i="1"/>
  <c r="F22" i="1"/>
  <c r="F23" i="1"/>
  <c r="F24" i="1"/>
  <c r="F25" i="1"/>
  <c r="F26" i="1"/>
  <c r="F27" i="1"/>
  <c r="D28" i="1"/>
  <c r="F28" i="1"/>
  <c r="D29" i="1"/>
  <c r="F29" i="1"/>
  <c r="F30" i="1"/>
  <c r="F31" i="1"/>
  <c r="F33" i="1"/>
  <c r="F34" i="1"/>
  <c r="F42" i="1"/>
  <c r="R34" i="1"/>
  <c r="F43" i="1"/>
  <c r="D36" i="1" l="1"/>
  <c r="F36" i="1" s="1"/>
  <c r="F38" i="1" s="1"/>
  <c r="D59" i="1" s="1"/>
  <c r="G60" i="1" l="1"/>
  <c r="D44" i="1"/>
  <c r="F44" i="1" s="1"/>
  <c r="F46" i="1" s="1"/>
  <c r="F49" i="1" s="1"/>
  <c r="D57" i="1"/>
  <c r="F58" i="1"/>
  <c r="G59" i="1"/>
  <c r="C57" i="1"/>
  <c r="F60" i="1"/>
  <c r="D56" i="1"/>
  <c r="C59" i="1"/>
  <c r="D58" i="1"/>
  <c r="F57" i="1"/>
  <c r="E60" i="1"/>
  <c r="F56" i="1"/>
  <c r="G57" i="1"/>
  <c r="E58" i="1"/>
  <c r="E56" i="1"/>
  <c r="F59" i="1"/>
  <c r="E59" i="1"/>
  <c r="E57" i="1"/>
  <c r="C60" i="1"/>
  <c r="C56" i="1"/>
  <c r="D60" i="1"/>
  <c r="C58" i="1"/>
  <c r="G58" i="1"/>
  <c r="G56" i="1"/>
</calcChain>
</file>

<file path=xl/sharedStrings.xml><?xml version="1.0" encoding="utf-8"?>
<sst xmlns="http://schemas.openxmlformats.org/spreadsheetml/2006/main" count="148" uniqueCount="69">
  <si>
    <t/>
  </si>
  <si>
    <t>Estimated Costs Per Acre</t>
  </si>
  <si>
    <t>Following Recommended Management Practices</t>
  </si>
  <si>
    <t>Yield Goal</t>
  </si>
  <si>
    <t>bushels/acre</t>
  </si>
  <si>
    <t>NOTE: The following costs are estimates. Actual costs and quantities will vary from farm to farm.</t>
  </si>
  <si>
    <t>The most important information will be contained in the "Your Farm " column that you provide.</t>
  </si>
  <si>
    <t xml:space="preserve"> PRICE OR</t>
  </si>
  <si>
    <t xml:space="preserve">  TOTAL</t>
  </si>
  <si>
    <t>YOUR</t>
  </si>
  <si>
    <t>UNIT</t>
  </si>
  <si>
    <t>QUANTITY</t>
  </si>
  <si>
    <t>COST/UNIT</t>
  </si>
  <si>
    <t>PER ACRE</t>
  </si>
  <si>
    <t>FARM</t>
  </si>
  <si>
    <t>1. VARIABLE COSTS</t>
  </si>
  <si>
    <t>Seed</t>
  </si>
  <si>
    <t>_</t>
  </si>
  <si>
    <t>Tech Fee</t>
  </si>
  <si>
    <t>ACRE</t>
  </si>
  <si>
    <t>Fertilizer</t>
  </si>
  <si>
    <t>UNITS</t>
  </si>
  <si>
    <t xml:space="preserve">  Phosphate</t>
  </si>
  <si>
    <t xml:space="preserve">  Potash</t>
  </si>
  <si>
    <t>Micronutrients</t>
  </si>
  <si>
    <t>Lime (Prorated)</t>
  </si>
  <si>
    <t>TONS</t>
  </si>
  <si>
    <t>Herbicides</t>
  </si>
  <si>
    <t>Insecticides</t>
  </si>
  <si>
    <t>Fungicides</t>
  </si>
  <si>
    <t>Nematicide</t>
  </si>
  <si>
    <t>Consultant/Scouting Fee</t>
  </si>
  <si>
    <t>Drying</t>
  </si>
  <si>
    <t>BU.</t>
  </si>
  <si>
    <t>Hauling</t>
  </si>
  <si>
    <t>Crop Insurance</t>
  </si>
  <si>
    <t>Aerial Application</t>
  </si>
  <si>
    <t>Land Rent</t>
  </si>
  <si>
    <t>Labor (Wages &amp; Fringe)</t>
  </si>
  <si>
    <t>HOUR</t>
  </si>
  <si>
    <t>Tractor/Machinery</t>
  </si>
  <si>
    <t>Interest on Operating Capital</t>
  </si>
  <si>
    <t>DOL.</t>
  </si>
  <si>
    <t xml:space="preserve"> </t>
  </si>
  <si>
    <t xml:space="preserve">   TOTAL VARIABLE COST</t>
  </si>
  <si>
    <t>2. FIXED COSTS</t>
  </si>
  <si>
    <t>Land Ownership Cost</t>
  </si>
  <si>
    <t>General Overhead</t>
  </si>
  <si>
    <t xml:space="preserve">   TOTAL FIXED COSTS</t>
  </si>
  <si>
    <t>3. TOTAL COST OF ALL SPECIFIED EXPENSES</t>
  </si>
  <si>
    <t xml:space="preserve">  Nitrogen*</t>
  </si>
  <si>
    <t>Irrigation</t>
  </si>
  <si>
    <t>AC/IN</t>
  </si>
  <si>
    <t>Yld Bu/acre</t>
  </si>
  <si>
    <t>-----------------------------------PRICE ($/BU)-------------------------------------------</t>
  </si>
  <si>
    <t xml:space="preserve">                                             AT VARYING YIELD AND PRICE LEVELS(1)</t>
  </si>
  <si>
    <t>Note: To customize this budget, you may change any numbers in blue.</t>
  </si>
  <si>
    <t xml:space="preserve">                                      NET RETURNS PER ACRE ABOVE SPECIFIED VARIABLE EXPENSES</t>
  </si>
  <si>
    <t>* N rate 1.2 lb. N/Yield Goal Bushel</t>
  </si>
  <si>
    <t>Chicken Litter</t>
  </si>
  <si>
    <t>CORN IRRIGATED ALABAMA Reduced Tillage- Enterprise Planning Budget Summary</t>
  </si>
  <si>
    <t>Cover Crop Establishment.</t>
  </si>
  <si>
    <t>Seed Treatment**</t>
  </si>
  <si>
    <t>** Reduced Tillage recommendation of extra insecticide treatment</t>
  </si>
  <si>
    <t>1  Production costs held constant except for drying and hauling</t>
  </si>
  <si>
    <t>THOUS.</t>
  </si>
  <si>
    <t>Soil Test</t>
  </si>
  <si>
    <t>ALABAMA, 2023</t>
  </si>
  <si>
    <t>The Alabama Cooperative Extension System (Alabama A&amp;M University and Auburn University) is an equal opportunity educator, employer, and provider. © 2023 by the Alabama Cooperative Extension System. All rights reserved. www.aces.edu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</si>
</sst>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_)"/>
    <numFmt numFmtId="165" formatCode="0_)"/>
    <numFmt numFmtId="166" formatCode="&quot;$&quot;#,##0.00"/>
    <numFmt numFmtId="167" formatCode="0.000"/>
  </numFmts>
  <fonts count="32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  <font>
      <sz val="11"/>
      <name val="Arial"/>
      <family val="2"/>
    </font>
    <font>
      <sz val="10"/>
      <color indexed="12"/>
      <name val="Arial"/>
      <family val="2"/>
    </font>
    <font>
      <sz val="11"/>
      <color indexed="12"/>
      <name val="Arial"/>
      <family val="2"/>
    </font>
    <font>
      <sz val="11"/>
      <color indexed="8"/>
      <name val="Arial"/>
      <family val="2"/>
    </font>
    <font>
      <sz val="7.5"/>
      <color indexed="8"/>
      <name val="Arial"/>
      <family val="2"/>
    </font>
    <font>
      <b/>
      <sz val="8"/>
      <name val="Arial"/>
      <family val="2"/>
    </font>
    <font>
      <b/>
      <sz val="9"/>
      <color indexed="12"/>
      <name val="Arial"/>
      <family val="2"/>
    </font>
    <font>
      <b/>
      <sz val="8.5"/>
      <color theme="8" tint="-0.499984740745262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" fillId="0" borderId="0"/>
  </cellStyleXfs>
  <cellXfs count="83">
    <xf numFmtId="0" fontId="0" fillId="0" borderId="0" xfId="0"/>
    <xf numFmtId="0" fontId="20" fillId="0" borderId="0" xfId="0" applyFont="1" applyAlignment="1" applyProtection="1">
      <alignment horizontal="left"/>
      <protection locked="0"/>
    </xf>
    <xf numFmtId="0" fontId="0" fillId="0" borderId="0" xfId="0" applyProtection="1">
      <protection locked="0"/>
    </xf>
    <xf numFmtId="0" fontId="21" fillId="0" borderId="0" xfId="0" applyFont="1" applyProtection="1">
      <protection locked="0"/>
    </xf>
    <xf numFmtId="0" fontId="21" fillId="0" borderId="0" xfId="0" applyFont="1" applyAlignment="1" applyProtection="1">
      <alignment horizontal="left"/>
      <protection locked="0"/>
    </xf>
    <xf numFmtId="0" fontId="21" fillId="0" borderId="0" xfId="0" applyFont="1" applyAlignment="1" applyProtection="1">
      <alignment horizontal="right"/>
      <protection locked="0"/>
    </xf>
    <xf numFmtId="0" fontId="22" fillId="0" borderId="0" xfId="0" applyFont="1" applyAlignment="1" applyProtection="1">
      <alignment horizontal="left"/>
      <protection locked="0"/>
    </xf>
    <xf numFmtId="0" fontId="21" fillId="0" borderId="0" xfId="0" applyFont="1" applyAlignment="1" applyProtection="1">
      <alignment horizontal="fill"/>
      <protection locked="0"/>
    </xf>
    <xf numFmtId="0" fontId="24" fillId="0" borderId="0" xfId="0" applyFont="1" applyProtection="1">
      <protection locked="0"/>
    </xf>
    <xf numFmtId="0" fontId="22" fillId="0" borderId="0" xfId="0" applyFont="1" applyProtection="1">
      <protection locked="0"/>
    </xf>
    <xf numFmtId="165" fontId="21" fillId="0" borderId="0" xfId="0" applyNumberFormat="1" applyFont="1" applyAlignment="1" applyProtection="1">
      <alignment horizontal="left"/>
      <protection locked="0"/>
    </xf>
    <xf numFmtId="0" fontId="20" fillId="0" borderId="0" xfId="0" quotePrefix="1" applyFont="1" applyAlignment="1" applyProtection="1">
      <alignment horizontal="left"/>
      <protection locked="0"/>
    </xf>
    <xf numFmtId="0" fontId="20" fillId="0" borderId="0" xfId="0" applyFont="1" applyProtection="1">
      <protection locked="0"/>
    </xf>
    <xf numFmtId="0" fontId="25" fillId="0" borderId="0" xfId="0" applyFont="1" applyAlignment="1" applyProtection="1">
      <alignment horizontal="right"/>
      <protection locked="0"/>
    </xf>
    <xf numFmtId="164" fontId="22" fillId="0" borderId="0" xfId="0" applyNumberFormat="1" applyFont="1" applyAlignment="1" applyProtection="1">
      <alignment horizontal="right"/>
      <protection locked="0"/>
    </xf>
    <xf numFmtId="0" fontId="20" fillId="0" borderId="0" xfId="0" applyFont="1" applyAlignment="1" applyProtection="1">
      <alignment horizontal="center"/>
      <protection locked="0"/>
    </xf>
    <xf numFmtId="0" fontId="24" fillId="0" borderId="0" xfId="0" applyFont="1" applyAlignment="1" applyProtection="1">
      <alignment horizontal="left"/>
      <protection locked="0"/>
    </xf>
    <xf numFmtId="165" fontId="22" fillId="0" borderId="10" xfId="0" applyNumberFormat="1" applyFont="1" applyBorder="1" applyAlignment="1" applyProtection="1">
      <alignment horizontal="left"/>
      <protection locked="0"/>
    </xf>
    <xf numFmtId="164" fontId="22" fillId="0" borderId="10" xfId="0" applyNumberFormat="1" applyFont="1" applyBorder="1" applyAlignment="1" applyProtection="1">
      <alignment horizontal="right"/>
      <protection locked="0"/>
    </xf>
    <xf numFmtId="0" fontId="20" fillId="0" borderId="10" xfId="0" applyFont="1" applyBorder="1" applyAlignment="1" applyProtection="1">
      <alignment horizontal="center"/>
      <protection locked="0"/>
    </xf>
    <xf numFmtId="0" fontId="25" fillId="0" borderId="0" xfId="0" applyFont="1" applyAlignment="1" applyProtection="1">
      <alignment horizontal="left"/>
      <protection locked="0"/>
    </xf>
    <xf numFmtId="164" fontId="26" fillId="0" borderId="0" xfId="0" applyNumberFormat="1" applyFont="1" applyProtection="1">
      <protection locked="0"/>
    </xf>
    <xf numFmtId="164" fontId="24" fillId="0" borderId="0" xfId="0" applyNumberFormat="1" applyFont="1" applyProtection="1">
      <protection locked="0"/>
    </xf>
    <xf numFmtId="0" fontId="24" fillId="0" borderId="0" xfId="0" applyFont="1" applyAlignment="1" applyProtection="1">
      <alignment horizontal="fill"/>
      <protection locked="0"/>
    </xf>
    <xf numFmtId="0" fontId="0" fillId="0" borderId="0" xfId="0" applyAlignment="1" applyProtection="1">
      <alignment horizontal="left"/>
      <protection locked="0"/>
    </xf>
    <xf numFmtId="165" fontId="0" fillId="0" borderId="0" xfId="0" applyNumberFormat="1" applyAlignment="1" applyProtection="1">
      <alignment horizontal="left"/>
      <protection locked="0"/>
    </xf>
    <xf numFmtId="164" fontId="26" fillId="0" borderId="0" xfId="0" applyNumberFormat="1" applyFont="1" applyAlignment="1" applyProtection="1">
      <alignment horizontal="right"/>
      <protection locked="0"/>
    </xf>
    <xf numFmtId="164" fontId="24" fillId="0" borderId="0" xfId="0" applyNumberFormat="1" applyFont="1"/>
    <xf numFmtId="2" fontId="26" fillId="0" borderId="0" xfId="0" applyNumberFormat="1" applyFont="1" applyAlignment="1" applyProtection="1">
      <alignment horizontal="right"/>
      <protection locked="0"/>
    </xf>
    <xf numFmtId="2" fontId="21" fillId="0" borderId="0" xfId="0" applyNumberFormat="1" applyFont="1" applyProtection="1">
      <protection locked="0"/>
    </xf>
    <xf numFmtId="164" fontId="0" fillId="0" borderId="0" xfId="0" applyNumberFormat="1" applyAlignment="1" applyProtection="1">
      <alignment horizontal="left"/>
      <protection locked="0"/>
    </xf>
    <xf numFmtId="9" fontId="21" fillId="0" borderId="0" xfId="0" applyNumberFormat="1" applyFont="1" applyProtection="1">
      <protection locked="0"/>
    </xf>
    <xf numFmtId="167" fontId="26" fillId="0" borderId="0" xfId="0" applyNumberFormat="1" applyFont="1" applyProtection="1">
      <protection locked="0"/>
    </xf>
    <xf numFmtId="164" fontId="24" fillId="0" borderId="0" xfId="0" applyNumberFormat="1" applyFont="1" applyAlignment="1" applyProtection="1">
      <alignment horizontal="right"/>
      <protection locked="0"/>
    </xf>
    <xf numFmtId="166" fontId="20" fillId="0" borderId="0" xfId="0" applyNumberFormat="1" applyFont="1"/>
    <xf numFmtId="164" fontId="21" fillId="0" borderId="0" xfId="0" applyNumberFormat="1" applyFont="1" applyProtection="1">
      <protection locked="0"/>
    </xf>
    <xf numFmtId="164" fontId="24" fillId="0" borderId="0" xfId="0" quotePrefix="1" applyNumberFormat="1" applyFont="1"/>
    <xf numFmtId="0" fontId="24" fillId="0" borderId="0" xfId="0" quotePrefix="1" applyFont="1" applyProtection="1">
      <protection locked="0"/>
    </xf>
    <xf numFmtId="0" fontId="20" fillId="0" borderId="11" xfId="0" applyFont="1" applyBorder="1" applyAlignment="1" applyProtection="1">
      <alignment horizontal="left"/>
      <protection locked="0"/>
    </xf>
    <xf numFmtId="0" fontId="24" fillId="0" borderId="11" xfId="0" applyFont="1" applyBorder="1" applyProtection="1">
      <protection locked="0"/>
    </xf>
    <xf numFmtId="164" fontId="24" fillId="0" borderId="11" xfId="0" applyNumberFormat="1" applyFont="1" applyBorder="1" applyProtection="1">
      <protection locked="0"/>
    </xf>
    <xf numFmtId="166" fontId="20" fillId="0" borderId="11" xfId="0" applyNumberFormat="1" applyFont="1" applyBorder="1"/>
    <xf numFmtId="0" fontId="0" fillId="0" borderId="0" xfId="0" applyAlignment="1" applyProtection="1">
      <alignment horizontal="center"/>
      <protection locked="0"/>
    </xf>
    <xf numFmtId="164" fontId="24" fillId="0" borderId="0" xfId="0" quotePrefix="1" applyNumberFormat="1" applyFont="1" applyProtection="1">
      <protection locked="0"/>
    </xf>
    <xf numFmtId="0" fontId="22" fillId="0" borderId="0" xfId="0" applyFont="1" applyAlignment="1" applyProtection="1">
      <alignment horizontal="center"/>
      <protection locked="0"/>
    </xf>
    <xf numFmtId="164" fontId="0" fillId="0" borderId="0" xfId="0" applyNumberFormat="1" applyProtection="1">
      <protection locked="0"/>
    </xf>
    <xf numFmtId="164" fontId="19" fillId="0" borderId="0" xfId="0" applyNumberFormat="1" applyFont="1" applyProtection="1">
      <protection locked="0"/>
    </xf>
    <xf numFmtId="0" fontId="28" fillId="0" borderId="0" xfId="0" applyFont="1" applyProtection="1">
      <protection locked="0"/>
    </xf>
    <xf numFmtId="164" fontId="22" fillId="0" borderId="0" xfId="0" applyNumberFormat="1" applyFont="1" applyAlignment="1" applyProtection="1">
      <alignment horizontal="center"/>
      <protection locked="0"/>
    </xf>
    <xf numFmtId="164" fontId="22" fillId="0" borderId="12" xfId="0" quotePrefix="1" applyNumberFormat="1" applyFont="1" applyBorder="1" applyAlignment="1" applyProtection="1">
      <alignment horizontal="left"/>
      <protection locked="0"/>
    </xf>
    <xf numFmtId="0" fontId="21" fillId="0" borderId="11" xfId="0" applyFon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13" xfId="0" applyBorder="1" applyProtection="1">
      <protection locked="0"/>
    </xf>
    <xf numFmtId="164" fontId="22" fillId="0" borderId="14" xfId="0" applyNumberFormat="1" applyFont="1" applyBorder="1" applyAlignment="1" applyProtection="1">
      <alignment horizontal="center"/>
      <protection locked="0"/>
    </xf>
    <xf numFmtId="166" fontId="23" fillId="0" borderId="12" xfId="0" applyNumberFormat="1" applyFont="1" applyBorder="1" applyAlignment="1" applyProtection="1">
      <alignment horizontal="center"/>
      <protection locked="0"/>
    </xf>
    <xf numFmtId="166" fontId="23" fillId="0" borderId="11" xfId="0" applyNumberFormat="1" applyFont="1" applyBorder="1" applyAlignment="1" applyProtection="1">
      <alignment horizontal="center"/>
      <protection locked="0"/>
    </xf>
    <xf numFmtId="166" fontId="23" fillId="0" borderId="13" xfId="0" applyNumberFormat="1" applyFont="1" applyBorder="1" applyAlignment="1" applyProtection="1">
      <alignment horizontal="center"/>
      <protection locked="0"/>
    </xf>
    <xf numFmtId="3" fontId="23" fillId="0" borderId="15" xfId="0" applyNumberFormat="1" applyFont="1" applyBorder="1" applyAlignment="1" applyProtection="1">
      <alignment horizontal="center"/>
      <protection locked="0"/>
    </xf>
    <xf numFmtId="3" fontId="23" fillId="0" borderId="16" xfId="0" applyNumberFormat="1" applyFont="1" applyBorder="1" applyAlignment="1" applyProtection="1">
      <alignment horizontal="center"/>
      <protection locked="0"/>
    </xf>
    <xf numFmtId="3" fontId="23" fillId="0" borderId="17" xfId="0" applyNumberFormat="1" applyFont="1" applyBorder="1" applyAlignment="1" applyProtection="1">
      <alignment horizontal="center"/>
      <protection locked="0"/>
    </xf>
    <xf numFmtId="164" fontId="29" fillId="0" borderId="0" xfId="0" applyNumberFormat="1" applyFont="1" applyProtection="1">
      <protection locked="0"/>
    </xf>
    <xf numFmtId="0" fontId="30" fillId="0" borderId="0" xfId="0" applyFont="1" applyProtection="1">
      <protection locked="0"/>
    </xf>
    <xf numFmtId="0" fontId="23" fillId="0" borderId="0" xfId="0" applyFont="1" applyAlignment="1" applyProtection="1">
      <alignment horizontal="right"/>
      <protection locked="0"/>
    </xf>
    <xf numFmtId="164" fontId="24" fillId="0" borderId="0" xfId="0" applyNumberFormat="1" applyFont="1" applyAlignment="1">
      <alignment horizontal="right"/>
    </xf>
    <xf numFmtId="164" fontId="27" fillId="0" borderId="0" xfId="0" applyNumberFormat="1" applyFont="1" applyAlignment="1">
      <alignment horizontal="right"/>
    </xf>
    <xf numFmtId="166" fontId="0" fillId="0" borderId="18" xfId="0" applyNumberFormat="1" applyBorder="1" applyAlignment="1">
      <alignment horizontal="center"/>
    </xf>
    <xf numFmtId="166" fontId="0" fillId="0" borderId="19" xfId="0" applyNumberFormat="1" applyBorder="1" applyAlignment="1">
      <alignment horizontal="center"/>
    </xf>
    <xf numFmtId="166" fontId="0" fillId="0" borderId="20" xfId="0" applyNumberFormat="1" applyBorder="1" applyAlignment="1">
      <alignment horizontal="center"/>
    </xf>
    <xf numFmtId="166" fontId="0" fillId="0" borderId="21" xfId="0" applyNumberFormat="1" applyBorder="1" applyAlignment="1">
      <alignment horizontal="center"/>
    </xf>
    <xf numFmtId="166" fontId="0" fillId="0" borderId="0" xfId="0" applyNumberFormat="1" applyAlignment="1">
      <alignment horizontal="center"/>
    </xf>
    <xf numFmtId="166" fontId="0" fillId="0" borderId="22" xfId="0" applyNumberFormat="1" applyBorder="1" applyAlignment="1">
      <alignment horizontal="center"/>
    </xf>
    <xf numFmtId="166" fontId="0" fillId="0" borderId="23" xfId="0" applyNumberFormat="1" applyBorder="1" applyAlignment="1">
      <alignment horizontal="center"/>
    </xf>
    <xf numFmtId="166" fontId="0" fillId="0" borderId="10" xfId="0" applyNumberFormat="1" applyBorder="1" applyAlignment="1">
      <alignment horizontal="center"/>
    </xf>
    <xf numFmtId="166" fontId="0" fillId="0" borderId="24" xfId="0" applyNumberFormat="1" applyBorder="1" applyAlignment="1">
      <alignment horizontal="center"/>
    </xf>
    <xf numFmtId="0" fontId="19" fillId="0" borderId="0" xfId="0" applyFont="1" applyProtection="1">
      <protection locked="0"/>
    </xf>
    <xf numFmtId="0" fontId="19" fillId="0" borderId="0" xfId="0" applyFont="1" applyAlignment="1" applyProtection="1">
      <alignment horizontal="left"/>
      <protection locked="0"/>
    </xf>
    <xf numFmtId="0" fontId="19" fillId="0" borderId="0" xfId="0" applyFont="1" applyAlignment="1" applyProtection="1">
      <alignment horizontal="right"/>
      <protection locked="0"/>
    </xf>
    <xf numFmtId="2" fontId="0" fillId="0" borderId="0" xfId="0" applyNumberFormat="1"/>
    <xf numFmtId="0" fontId="1" fillId="0" borderId="0" xfId="42"/>
    <xf numFmtId="2" fontId="1" fillId="0" borderId="0" xfId="42" applyNumberFormat="1"/>
    <xf numFmtId="0" fontId="1" fillId="0" borderId="0" xfId="0" applyFont="1" applyProtection="1">
      <protection locked="0"/>
    </xf>
    <xf numFmtId="164" fontId="1" fillId="0" borderId="0" xfId="0" applyNumberFormat="1" applyFont="1" applyProtection="1">
      <protection locked="0"/>
    </xf>
    <xf numFmtId="0" fontId="31" fillId="0" borderId="0" xfId="0" applyFont="1" applyAlignment="1" applyProtection="1">
      <alignment horizontal="center" vertical="center" wrapText="1"/>
      <protection locked="0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215900</xdr:colOff>
      <xdr:row>64</xdr:row>
      <xdr:rowOff>25400</xdr:rowOff>
    </xdr:from>
    <xdr:ext cx="2375724" cy="625571"/>
    <xdr:pic>
      <xdr:nvPicPr>
        <xdr:cNvPr id="2" name="Picture 1">
          <a:extLst>
            <a:ext uri="{FF2B5EF4-FFF2-40B4-BE49-F238E27FC236}">
              <a16:creationId xmlns:a16="http://schemas.microsoft.com/office/drawing/2014/main" id="{FD8B10A4-2397-0249-89F8-E804C11D08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900" y="11226800"/>
          <a:ext cx="2375724" cy="625571"/>
        </a:xfrm>
        <a:prstGeom prst="rect">
          <a:avLst/>
        </a:prstGeom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374"/>
  <sheetViews>
    <sheetView tabSelected="1" workbookViewId="0">
      <selection activeCell="D18" sqref="D18"/>
    </sheetView>
  </sheetViews>
  <sheetFormatPr defaultColWidth="9.140625" defaultRowHeight="12.75" x14ac:dyDescent="0.2"/>
  <cols>
    <col min="1" max="1" width="9.42578125" style="2" customWidth="1"/>
    <col min="2" max="2" width="28.7109375" style="2" customWidth="1"/>
    <col min="3" max="3" width="8.42578125" style="2" customWidth="1"/>
    <col min="4" max="6" width="11.7109375" style="2" customWidth="1"/>
    <col min="7" max="7" width="13.42578125" style="2" customWidth="1"/>
    <col min="8" max="8" width="5.7109375" style="2" customWidth="1"/>
    <col min="9" max="12" width="10.7109375" style="2" customWidth="1"/>
    <col min="13" max="14" width="9.7109375" style="2" customWidth="1"/>
    <col min="15" max="15" width="7.7109375" style="2" customWidth="1"/>
    <col min="16" max="26" width="9.7109375" style="2" customWidth="1"/>
    <col min="27" max="28" width="3.7109375" style="2" customWidth="1"/>
    <col min="29" max="29" width="15.7109375" style="2" customWidth="1"/>
    <col min="30" max="30" width="9.7109375" style="2" customWidth="1"/>
    <col min="31" max="37" width="7.7109375" style="2" customWidth="1"/>
    <col min="38" max="38" width="10.7109375" style="2" customWidth="1"/>
    <col min="39" max="39" width="1.7109375" style="2" customWidth="1"/>
    <col min="40" max="40" width="19.7109375" style="2" customWidth="1"/>
    <col min="41" max="41" width="9.7109375" style="2" customWidth="1"/>
    <col min="42" max="16384" width="9.140625" style="2"/>
  </cols>
  <sheetData>
    <row r="1" spans="1:47" ht="15" x14ac:dyDescent="0.25">
      <c r="A1" s="1" t="s">
        <v>60</v>
      </c>
      <c r="C1" s="3"/>
      <c r="D1" s="3"/>
      <c r="E1" s="3"/>
      <c r="F1" s="3"/>
      <c r="G1" s="3"/>
      <c r="H1" s="4"/>
      <c r="I1" s="4"/>
      <c r="J1" s="4"/>
      <c r="K1" s="4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5" t="s">
        <v>0</v>
      </c>
      <c r="AO1" s="3"/>
      <c r="AP1" s="3"/>
      <c r="AQ1" s="3"/>
      <c r="AR1" s="3"/>
      <c r="AS1" s="3"/>
      <c r="AT1" s="3"/>
      <c r="AU1" s="3"/>
    </row>
    <row r="2" spans="1:47" x14ac:dyDescent="0.2">
      <c r="A2" s="6" t="s">
        <v>1</v>
      </c>
      <c r="B2" s="7"/>
      <c r="C2" s="61" t="s">
        <v>56</v>
      </c>
      <c r="E2" s="3"/>
      <c r="F2" s="3"/>
      <c r="G2" s="3"/>
      <c r="H2" s="4"/>
      <c r="I2" s="4"/>
      <c r="J2" s="4"/>
      <c r="K2" s="4"/>
      <c r="L2" s="4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5" t="s">
        <v>0</v>
      </c>
      <c r="AO2" s="3"/>
      <c r="AP2" s="3"/>
      <c r="AQ2" s="3"/>
      <c r="AR2" s="3"/>
      <c r="AS2" s="3"/>
      <c r="AT2" s="3"/>
      <c r="AU2" s="3"/>
    </row>
    <row r="3" spans="1:47" ht="14.25" x14ac:dyDescent="0.2">
      <c r="A3" s="6" t="s">
        <v>2</v>
      </c>
      <c r="B3" s="8"/>
      <c r="C3" s="8"/>
      <c r="E3" s="9" t="s">
        <v>3</v>
      </c>
      <c r="F3" s="62">
        <v>250</v>
      </c>
      <c r="G3" s="9" t="s">
        <v>4</v>
      </c>
      <c r="H3" s="8"/>
      <c r="I3" s="8"/>
      <c r="J3" s="8"/>
      <c r="K3" s="8"/>
      <c r="L3" s="8"/>
      <c r="M3" s="3"/>
      <c r="N3" s="4"/>
      <c r="O3" s="10"/>
      <c r="P3" s="3"/>
      <c r="Q3" s="3"/>
      <c r="R3" s="3"/>
      <c r="S3" s="3"/>
      <c r="T3" s="3"/>
      <c r="U3" s="3"/>
      <c r="V3" s="3"/>
      <c r="W3" s="3"/>
      <c r="X3" s="3"/>
      <c r="Y3" s="3"/>
      <c r="Z3" s="5" t="s">
        <v>0</v>
      </c>
      <c r="AO3" s="3"/>
      <c r="AP3" s="3"/>
      <c r="AQ3" s="3"/>
      <c r="AR3" s="3"/>
      <c r="AS3" s="3"/>
      <c r="AT3" s="3"/>
      <c r="AU3" s="3"/>
    </row>
    <row r="4" spans="1:47" ht="15" x14ac:dyDescent="0.25">
      <c r="A4" s="11" t="s">
        <v>67</v>
      </c>
      <c r="B4" s="12"/>
      <c r="C4" s="8"/>
      <c r="D4" s="8"/>
      <c r="E4" s="8"/>
      <c r="F4" s="8"/>
      <c r="G4" s="8"/>
      <c r="H4" s="8"/>
      <c r="I4" s="8"/>
      <c r="J4" s="8"/>
      <c r="K4" s="8"/>
      <c r="L4" s="8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O4" s="3"/>
      <c r="AP4" s="3"/>
      <c r="AQ4" s="3"/>
      <c r="AR4" s="3"/>
      <c r="AS4" s="3"/>
      <c r="AT4" s="3"/>
      <c r="AU4" s="3"/>
    </row>
    <row r="5" spans="1:47" ht="15" x14ac:dyDescent="0.25">
      <c r="A5" s="11"/>
      <c r="B5" s="9" t="s">
        <v>5</v>
      </c>
      <c r="C5" s="8"/>
      <c r="D5" s="8"/>
      <c r="E5" s="8"/>
      <c r="F5" s="8"/>
      <c r="G5" s="8"/>
      <c r="H5" s="8"/>
      <c r="I5" s="8"/>
      <c r="J5" s="8"/>
      <c r="K5" s="8"/>
      <c r="L5" s="8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O5" s="3"/>
      <c r="AP5" s="3"/>
      <c r="AQ5" s="3"/>
      <c r="AR5" s="3"/>
      <c r="AS5" s="3"/>
      <c r="AT5" s="3"/>
      <c r="AU5" s="3"/>
    </row>
    <row r="6" spans="1:47" ht="14.25" x14ac:dyDescent="0.2">
      <c r="B6" s="9" t="s">
        <v>6</v>
      </c>
      <c r="C6" s="8"/>
      <c r="D6" s="8"/>
      <c r="F6" s="8"/>
      <c r="G6" s="8"/>
      <c r="H6" s="8"/>
      <c r="I6" s="8"/>
      <c r="J6" s="8"/>
      <c r="K6" s="8"/>
      <c r="L6" s="8"/>
      <c r="M6" s="3"/>
      <c r="N6" s="3"/>
      <c r="S6" s="3"/>
      <c r="T6" s="3"/>
      <c r="U6" s="3"/>
      <c r="V6" s="3"/>
      <c r="W6" s="3"/>
      <c r="X6" s="3"/>
      <c r="Y6" s="3"/>
      <c r="Z6" s="13" t="s">
        <v>0</v>
      </c>
      <c r="AO6" s="3"/>
      <c r="AP6" s="3"/>
      <c r="AQ6" s="3"/>
      <c r="AR6" s="3"/>
      <c r="AS6" s="3"/>
      <c r="AT6" s="3"/>
      <c r="AU6" s="3"/>
    </row>
    <row r="7" spans="1:47" ht="15" x14ac:dyDescent="0.25">
      <c r="A7" s="8"/>
      <c r="B7" s="8"/>
      <c r="C7" s="9"/>
      <c r="D7" s="9"/>
      <c r="E7" s="14" t="s">
        <v>7</v>
      </c>
      <c r="F7" s="14" t="s">
        <v>8</v>
      </c>
      <c r="G7" s="15" t="s">
        <v>9</v>
      </c>
      <c r="H7" s="8"/>
      <c r="I7" s="8"/>
      <c r="J7" s="8"/>
      <c r="K7" s="8"/>
      <c r="L7" s="8"/>
      <c r="M7" s="3"/>
      <c r="N7" s="3"/>
      <c r="S7" s="3"/>
      <c r="T7" s="3"/>
      <c r="U7" s="3"/>
      <c r="V7" s="3"/>
      <c r="W7" s="3"/>
      <c r="X7" s="3"/>
      <c r="Y7" s="3"/>
      <c r="Z7" s="3"/>
      <c r="AO7" s="3"/>
      <c r="AP7" s="3"/>
      <c r="AQ7" s="3"/>
      <c r="AR7" s="3"/>
      <c r="AS7" s="3"/>
      <c r="AT7" s="3"/>
      <c r="AU7" s="3"/>
    </row>
    <row r="8" spans="1:47" ht="15" x14ac:dyDescent="0.25">
      <c r="A8" s="16" t="s">
        <v>0</v>
      </c>
      <c r="B8" s="9"/>
      <c r="C8" s="17" t="s">
        <v>10</v>
      </c>
      <c r="D8" s="18" t="s">
        <v>11</v>
      </c>
      <c r="E8" s="18" t="s">
        <v>12</v>
      </c>
      <c r="F8" s="18" t="s">
        <v>13</v>
      </c>
      <c r="G8" s="19" t="s">
        <v>14</v>
      </c>
      <c r="H8" s="8"/>
      <c r="I8" s="8"/>
      <c r="J8" s="8"/>
      <c r="K8" s="8"/>
      <c r="L8" s="8"/>
      <c r="M8" s="3"/>
      <c r="N8" s="20"/>
      <c r="S8" s="3"/>
      <c r="T8" s="3"/>
      <c r="U8" s="3"/>
      <c r="V8" s="3"/>
      <c r="W8" s="3"/>
      <c r="X8" s="3"/>
      <c r="Y8" s="3"/>
      <c r="Z8" s="3"/>
      <c r="AO8" s="3"/>
      <c r="AP8" s="3"/>
      <c r="AQ8" s="3"/>
      <c r="AR8" s="3"/>
      <c r="AS8" s="3"/>
      <c r="AT8" s="3"/>
      <c r="AU8" s="3"/>
    </row>
    <row r="9" spans="1:47" ht="6" customHeight="1" x14ac:dyDescent="0.25">
      <c r="A9" s="12"/>
      <c r="B9" s="16"/>
      <c r="C9" s="10"/>
      <c r="D9" s="21"/>
      <c r="E9" s="21"/>
      <c r="F9" s="22"/>
      <c r="G9" s="23"/>
      <c r="H9" s="8"/>
      <c r="I9" s="8"/>
      <c r="J9" s="8"/>
      <c r="K9" s="8"/>
      <c r="L9" s="8"/>
      <c r="M9" s="3"/>
      <c r="N9" s="20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3"/>
      <c r="AO9" s="3"/>
      <c r="AP9" s="3"/>
      <c r="AQ9" s="3"/>
      <c r="AR9" s="3"/>
      <c r="AS9" s="3"/>
      <c r="AT9" s="3"/>
      <c r="AU9" s="3"/>
    </row>
    <row r="10" spans="1:47" ht="15" x14ac:dyDescent="0.25">
      <c r="A10" s="1" t="s">
        <v>15</v>
      </c>
      <c r="B10" s="8"/>
      <c r="C10" s="8"/>
      <c r="D10" s="8"/>
      <c r="E10" s="8"/>
      <c r="F10" s="8"/>
      <c r="G10" s="8"/>
      <c r="I10" s="8"/>
      <c r="J10" s="8"/>
      <c r="K10" s="8"/>
      <c r="L10" s="8"/>
      <c r="M10" s="3"/>
      <c r="N10" s="4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5" t="s">
        <v>0</v>
      </c>
      <c r="AO10" s="3"/>
      <c r="AP10" s="3"/>
      <c r="AQ10" s="3"/>
      <c r="AR10" s="3"/>
      <c r="AS10" s="3"/>
      <c r="AT10" s="3"/>
      <c r="AU10" s="3"/>
    </row>
    <row r="11" spans="1:47" ht="15" x14ac:dyDescent="0.25">
      <c r="A11" s="1"/>
      <c r="B11" s="80" t="s">
        <v>66</v>
      </c>
      <c r="C11" s="80" t="s">
        <v>19</v>
      </c>
      <c r="D11" s="26">
        <v>1</v>
      </c>
      <c r="E11" s="21">
        <v>2.8</v>
      </c>
      <c r="F11" s="27">
        <f>+E11*D11</f>
        <v>2.8</v>
      </c>
      <c r="G11" s="23" t="s">
        <v>17</v>
      </c>
      <c r="I11" s="8"/>
      <c r="J11" s="8"/>
      <c r="K11" s="8"/>
      <c r="L11" s="8"/>
      <c r="M11" s="3"/>
      <c r="N11" s="4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5"/>
      <c r="AO11" s="3"/>
      <c r="AP11" s="3"/>
      <c r="AQ11" s="3"/>
      <c r="AR11" s="3"/>
      <c r="AS11" s="3"/>
      <c r="AT11" s="3"/>
      <c r="AU11" s="3"/>
    </row>
    <row r="12" spans="1:47" ht="14.25" x14ac:dyDescent="0.2">
      <c r="A12" s="8"/>
      <c r="B12" s="24" t="s">
        <v>16</v>
      </c>
      <c r="C12" s="25" t="s">
        <v>65</v>
      </c>
      <c r="D12" s="26">
        <v>35</v>
      </c>
      <c r="E12" s="21">
        <v>3.5</v>
      </c>
      <c r="F12" s="27">
        <f>+E12*D12</f>
        <v>122.5</v>
      </c>
      <c r="G12" s="23" t="s">
        <v>17</v>
      </c>
      <c r="H12" s="8"/>
      <c r="I12" s="8"/>
      <c r="J12" s="8"/>
      <c r="K12" s="8"/>
      <c r="L12" s="8"/>
      <c r="M12" s="3"/>
      <c r="N12" s="4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5" t="s">
        <v>0</v>
      </c>
      <c r="AO12" s="3"/>
      <c r="AP12" s="3"/>
      <c r="AQ12" s="3"/>
      <c r="AR12" s="3"/>
      <c r="AS12" s="3"/>
      <c r="AT12" s="3"/>
      <c r="AU12" s="3"/>
    </row>
    <row r="13" spans="1:47" ht="14.25" x14ac:dyDescent="0.2">
      <c r="A13" s="8"/>
      <c r="B13" s="4" t="s">
        <v>62</v>
      </c>
      <c r="C13" s="25" t="s">
        <v>19</v>
      </c>
      <c r="D13" s="21">
        <v>1</v>
      </c>
      <c r="E13" s="21">
        <v>0</v>
      </c>
      <c r="F13" s="27">
        <f>+E13*D13</f>
        <v>0</v>
      </c>
      <c r="G13" s="23" t="s">
        <v>17</v>
      </c>
      <c r="H13" s="8"/>
      <c r="I13" s="8"/>
      <c r="J13" s="8"/>
      <c r="K13" s="8"/>
      <c r="L13" s="8"/>
      <c r="M13" s="3"/>
      <c r="N13" s="4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5"/>
      <c r="AO13" s="3"/>
      <c r="AP13" s="3"/>
      <c r="AQ13" s="3"/>
      <c r="AR13" s="3"/>
      <c r="AS13" s="3"/>
      <c r="AT13" s="3"/>
      <c r="AU13" s="3"/>
    </row>
    <row r="14" spans="1:47" ht="14.25" x14ac:dyDescent="0.2">
      <c r="A14" s="8"/>
      <c r="B14" s="24" t="s">
        <v>18</v>
      </c>
      <c r="C14" s="25" t="s">
        <v>19</v>
      </c>
      <c r="D14" s="21">
        <v>1</v>
      </c>
      <c r="E14" s="21">
        <v>0</v>
      </c>
      <c r="F14" s="27">
        <f>+E14*D14</f>
        <v>0</v>
      </c>
      <c r="G14" s="23" t="s">
        <v>17</v>
      </c>
      <c r="H14" s="8"/>
      <c r="I14" s="8"/>
      <c r="J14" s="8"/>
      <c r="K14" s="8"/>
      <c r="L14" s="8"/>
      <c r="M14" s="3"/>
      <c r="N14" s="4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5"/>
      <c r="AO14" s="3"/>
      <c r="AP14" s="3"/>
      <c r="AQ14" s="3"/>
      <c r="AR14" s="3"/>
      <c r="AS14" s="3"/>
      <c r="AT14" s="3"/>
      <c r="AU14" s="3"/>
    </row>
    <row r="15" spans="1:47" ht="14.25" x14ac:dyDescent="0.2">
      <c r="A15" s="8"/>
      <c r="B15" s="24" t="s">
        <v>20</v>
      </c>
      <c r="D15" s="21"/>
      <c r="E15" s="21"/>
      <c r="F15" s="27"/>
      <c r="H15" s="8"/>
      <c r="I15" s="8"/>
      <c r="J15" s="8"/>
      <c r="K15" s="8"/>
      <c r="L15" s="8"/>
      <c r="M15" s="3"/>
      <c r="N15" s="4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5"/>
      <c r="AO15" s="3"/>
      <c r="AP15" s="3"/>
      <c r="AQ15" s="3"/>
      <c r="AR15" s="3"/>
      <c r="AS15" s="3"/>
      <c r="AT15" s="3"/>
      <c r="AU15" s="3"/>
    </row>
    <row r="16" spans="1:47" ht="14.25" x14ac:dyDescent="0.2">
      <c r="A16" s="8"/>
      <c r="B16" s="24" t="s">
        <v>50</v>
      </c>
      <c r="C16" s="25" t="s">
        <v>21</v>
      </c>
      <c r="D16" s="63">
        <f>MAX(0,(F3*1.2)-(((D19*2000)*(3/100))*0.65))</f>
        <v>300</v>
      </c>
      <c r="E16" s="21">
        <v>1.05</v>
      </c>
      <c r="F16" s="27">
        <f t="shared" ref="F16:F36" si="0">+E16*D16</f>
        <v>315</v>
      </c>
      <c r="G16" s="23" t="s">
        <v>17</v>
      </c>
      <c r="H16" s="8"/>
      <c r="I16" s="8"/>
      <c r="J16" s="8"/>
      <c r="K16" s="8"/>
      <c r="L16" s="8"/>
      <c r="M16" s="3"/>
      <c r="N16" s="4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5"/>
      <c r="AO16" s="3"/>
      <c r="AP16" s="3"/>
      <c r="AQ16" s="3"/>
      <c r="AR16" s="3"/>
      <c r="AS16" s="3"/>
      <c r="AT16" s="3"/>
      <c r="AU16" s="3"/>
    </row>
    <row r="17" spans="1:47" ht="14.25" x14ac:dyDescent="0.2">
      <c r="A17" s="8"/>
      <c r="B17" s="24" t="s">
        <v>22</v>
      </c>
      <c r="C17" s="25" t="s">
        <v>21</v>
      </c>
      <c r="D17" s="28">
        <f>MAX(0,(60)-(((D19*2000)*(3/100))*0.8))</f>
        <v>60</v>
      </c>
      <c r="E17" s="21">
        <v>0.7</v>
      </c>
      <c r="F17" s="27">
        <f t="shared" si="0"/>
        <v>42</v>
      </c>
      <c r="G17" s="23" t="s">
        <v>17</v>
      </c>
      <c r="H17" s="8"/>
      <c r="I17" s="8"/>
      <c r="J17" s="8"/>
      <c r="K17" s="8"/>
      <c r="L17" s="8"/>
      <c r="M17" s="29"/>
      <c r="N17" s="4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5" t="s">
        <v>0</v>
      </c>
      <c r="AO17" s="3"/>
      <c r="AP17" s="3"/>
      <c r="AQ17" s="3"/>
      <c r="AR17" s="3"/>
      <c r="AS17" s="3"/>
      <c r="AT17" s="3"/>
      <c r="AU17" s="3"/>
    </row>
    <row r="18" spans="1:47" ht="14.25" x14ac:dyDescent="0.2">
      <c r="A18" s="8"/>
      <c r="B18" s="24" t="s">
        <v>23</v>
      </c>
      <c r="C18" s="25" t="s">
        <v>21</v>
      </c>
      <c r="D18" s="28">
        <f>MAX(0,(60-(((D19*2000)*(2.5/100))*0.8)))</f>
        <v>60</v>
      </c>
      <c r="E18" s="21">
        <v>0.6</v>
      </c>
      <c r="F18" s="27">
        <f t="shared" si="0"/>
        <v>36</v>
      </c>
      <c r="G18" s="23" t="s">
        <v>17</v>
      </c>
      <c r="H18" s="8"/>
      <c r="I18" s="8"/>
      <c r="J18" s="8"/>
      <c r="K18" s="8"/>
      <c r="L18" s="8"/>
      <c r="M18" s="29"/>
      <c r="N18" s="4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O18" s="3"/>
      <c r="AP18" s="3"/>
      <c r="AQ18" s="3"/>
      <c r="AR18" s="3"/>
      <c r="AS18" s="3"/>
      <c r="AT18" s="3"/>
      <c r="AU18" s="3"/>
    </row>
    <row r="19" spans="1:47" ht="14.25" x14ac:dyDescent="0.2">
      <c r="A19" s="8"/>
      <c r="B19" s="24" t="s">
        <v>59</v>
      </c>
      <c r="C19" s="25" t="s">
        <v>26</v>
      </c>
      <c r="D19" s="28">
        <v>0</v>
      </c>
      <c r="E19" s="21">
        <v>0</v>
      </c>
      <c r="F19" s="27">
        <f t="shared" ref="F19" si="1">+E19*D19</f>
        <v>0</v>
      </c>
      <c r="G19" s="23" t="s">
        <v>17</v>
      </c>
      <c r="H19" s="8"/>
      <c r="I19" s="8"/>
      <c r="J19" s="8"/>
      <c r="K19" s="8"/>
      <c r="L19" s="8"/>
      <c r="M19" s="29"/>
      <c r="N19" s="4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O19" s="3"/>
      <c r="AP19" s="3"/>
      <c r="AQ19" s="3"/>
      <c r="AR19" s="3"/>
      <c r="AS19" s="3"/>
      <c r="AT19" s="3"/>
      <c r="AU19" s="3"/>
    </row>
    <row r="20" spans="1:47" ht="14.25" x14ac:dyDescent="0.2">
      <c r="A20" s="8"/>
      <c r="B20" s="24" t="s">
        <v>24</v>
      </c>
      <c r="C20" s="25" t="s">
        <v>19</v>
      </c>
      <c r="D20" s="26">
        <v>1</v>
      </c>
      <c r="E20" s="21">
        <v>5</v>
      </c>
      <c r="F20" s="27">
        <f t="shared" si="0"/>
        <v>5</v>
      </c>
      <c r="G20" s="23" t="s">
        <v>17</v>
      </c>
      <c r="H20" s="8"/>
      <c r="I20" s="8"/>
      <c r="J20" s="8"/>
      <c r="K20" s="8"/>
      <c r="L20" s="8"/>
      <c r="M20" s="29"/>
      <c r="N20" s="4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O20" s="3"/>
      <c r="AP20" s="3"/>
      <c r="AQ20" s="3"/>
      <c r="AR20" s="3"/>
      <c r="AS20" s="3"/>
      <c r="AT20" s="3"/>
      <c r="AU20" s="3"/>
    </row>
    <row r="21" spans="1:47" ht="14.25" x14ac:dyDescent="0.2">
      <c r="A21" s="8"/>
      <c r="B21" s="24" t="s">
        <v>25</v>
      </c>
      <c r="C21" s="25" t="s">
        <v>26</v>
      </c>
      <c r="D21" s="26">
        <v>0.33</v>
      </c>
      <c r="E21" s="21">
        <v>55</v>
      </c>
      <c r="F21" s="27">
        <f t="shared" si="0"/>
        <v>18.150000000000002</v>
      </c>
      <c r="G21" s="23" t="s">
        <v>17</v>
      </c>
      <c r="H21" s="8"/>
      <c r="I21" s="8"/>
      <c r="J21" s="8"/>
      <c r="K21" s="8"/>
      <c r="L21" s="8"/>
      <c r="M21" s="3"/>
      <c r="N21" s="4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5" t="s">
        <v>0</v>
      </c>
      <c r="AO21" s="3"/>
      <c r="AP21" s="3"/>
      <c r="AQ21" s="3"/>
      <c r="AR21" s="3"/>
      <c r="AS21" s="3"/>
      <c r="AT21" s="3"/>
      <c r="AU21" s="3"/>
    </row>
    <row r="22" spans="1:47" ht="14.25" x14ac:dyDescent="0.2">
      <c r="A22" s="8"/>
      <c r="B22" s="24" t="s">
        <v>27</v>
      </c>
      <c r="C22" s="25" t="s">
        <v>19</v>
      </c>
      <c r="D22" s="26">
        <v>1</v>
      </c>
      <c r="E22" s="21">
        <v>45.75</v>
      </c>
      <c r="F22" s="27">
        <f t="shared" si="0"/>
        <v>45.75</v>
      </c>
      <c r="G22" s="23" t="s">
        <v>17</v>
      </c>
      <c r="H22" s="8"/>
      <c r="I22" s="8"/>
      <c r="J22" s="8"/>
      <c r="K22" s="8"/>
      <c r="L22" s="8"/>
      <c r="M22" s="3"/>
      <c r="N22" s="3"/>
      <c r="O22" s="10"/>
      <c r="R22" s="3"/>
      <c r="S22" s="3"/>
      <c r="T22" s="3"/>
      <c r="U22" s="3"/>
      <c r="V22" s="3"/>
      <c r="W22" s="3"/>
      <c r="X22" s="3"/>
      <c r="Y22" s="3"/>
      <c r="Z22" s="5" t="s">
        <v>0</v>
      </c>
      <c r="AO22" s="3"/>
      <c r="AP22" s="3"/>
      <c r="AQ22" s="3"/>
      <c r="AR22" s="3"/>
      <c r="AS22" s="3"/>
      <c r="AT22" s="3"/>
      <c r="AU22" s="3"/>
    </row>
    <row r="23" spans="1:47" ht="14.25" x14ac:dyDescent="0.2">
      <c r="A23" s="8"/>
      <c r="B23" s="24" t="s">
        <v>28</v>
      </c>
      <c r="C23" s="25" t="s">
        <v>19</v>
      </c>
      <c r="D23" s="26">
        <v>1</v>
      </c>
      <c r="E23" s="21">
        <v>9</v>
      </c>
      <c r="F23" s="27">
        <f t="shared" si="0"/>
        <v>9</v>
      </c>
      <c r="G23" s="23" t="s">
        <v>17</v>
      </c>
      <c r="H23" s="8"/>
      <c r="I23" s="8"/>
      <c r="J23" s="8"/>
      <c r="K23" s="8"/>
      <c r="L23" s="8"/>
      <c r="M23" s="3"/>
      <c r="N23" s="4"/>
      <c r="O23" s="3"/>
      <c r="R23" s="3"/>
      <c r="S23" s="3"/>
      <c r="T23" s="3"/>
      <c r="U23" s="3"/>
      <c r="V23" s="3"/>
      <c r="W23" s="3"/>
      <c r="X23" s="3"/>
      <c r="Y23" s="3"/>
      <c r="Z23" s="5" t="s">
        <v>0</v>
      </c>
      <c r="AO23" s="3"/>
      <c r="AP23" s="3"/>
      <c r="AQ23" s="3"/>
      <c r="AR23" s="3"/>
      <c r="AS23" s="3"/>
      <c r="AT23" s="3"/>
      <c r="AU23" s="3"/>
    </row>
    <row r="24" spans="1:47" ht="14.25" x14ac:dyDescent="0.2">
      <c r="A24" s="8"/>
      <c r="B24" s="24" t="s">
        <v>29</v>
      </c>
      <c r="C24" s="25" t="s">
        <v>19</v>
      </c>
      <c r="D24" s="26">
        <v>1</v>
      </c>
      <c r="E24" s="21">
        <v>22</v>
      </c>
      <c r="F24" s="27">
        <f t="shared" si="0"/>
        <v>22</v>
      </c>
      <c r="G24" s="23" t="s">
        <v>17</v>
      </c>
      <c r="H24" s="8"/>
      <c r="I24" s="8"/>
      <c r="J24" s="8"/>
      <c r="K24" s="8"/>
      <c r="L24" s="8"/>
      <c r="M24" s="3"/>
      <c r="N24" s="3"/>
      <c r="O24" s="3"/>
      <c r="S24" s="3"/>
      <c r="T24" s="3"/>
      <c r="U24" s="3"/>
      <c r="V24" s="3"/>
      <c r="W24" s="3"/>
      <c r="X24" s="3"/>
      <c r="Y24" s="3"/>
      <c r="Z24" s="5" t="s">
        <v>0</v>
      </c>
      <c r="AO24" s="3"/>
      <c r="AP24" s="3"/>
      <c r="AQ24" s="3"/>
      <c r="AR24" s="3"/>
      <c r="AS24" s="3"/>
      <c r="AT24" s="3"/>
      <c r="AU24" s="3"/>
    </row>
    <row r="25" spans="1:47" ht="14.25" x14ac:dyDescent="0.2">
      <c r="A25" s="8"/>
      <c r="B25" s="24" t="s">
        <v>30</v>
      </c>
      <c r="C25" s="25" t="s">
        <v>19</v>
      </c>
      <c r="D25" s="26">
        <v>0.5</v>
      </c>
      <c r="E25" s="21">
        <v>19</v>
      </c>
      <c r="F25" s="27">
        <f t="shared" si="0"/>
        <v>9.5</v>
      </c>
      <c r="G25" s="23" t="s">
        <v>17</v>
      </c>
      <c r="H25" s="8"/>
      <c r="I25" s="8"/>
      <c r="J25" s="8"/>
      <c r="K25" s="8"/>
      <c r="L25" s="8"/>
      <c r="M25" s="3"/>
      <c r="N25" s="3"/>
      <c r="O25" s="3"/>
      <c r="P25" s="3"/>
      <c r="Q25" s="3"/>
      <c r="S25" s="3"/>
      <c r="T25" s="3"/>
      <c r="U25" s="3"/>
      <c r="V25" s="3"/>
      <c r="W25" s="3"/>
      <c r="X25" s="3"/>
      <c r="Y25" s="3"/>
      <c r="Z25" s="5"/>
      <c r="AO25" s="3"/>
      <c r="AP25" s="3"/>
      <c r="AQ25" s="3"/>
      <c r="AR25" s="3"/>
      <c r="AS25" s="3"/>
      <c r="AT25" s="3"/>
      <c r="AU25" s="3"/>
    </row>
    <row r="26" spans="1:47" ht="14.25" x14ac:dyDescent="0.2">
      <c r="A26" s="8"/>
      <c r="B26" s="30" t="s">
        <v>31</v>
      </c>
      <c r="C26" s="25" t="s">
        <v>19</v>
      </c>
      <c r="D26" s="26">
        <v>0</v>
      </c>
      <c r="E26" s="21">
        <v>5</v>
      </c>
      <c r="F26" s="27">
        <f t="shared" si="0"/>
        <v>0</v>
      </c>
      <c r="G26" s="23" t="s">
        <v>17</v>
      </c>
      <c r="H26" s="8"/>
      <c r="I26" s="8"/>
      <c r="J26" s="8"/>
      <c r="K26" s="8"/>
      <c r="L26" s="8"/>
      <c r="M26" s="3"/>
      <c r="N26" s="3"/>
      <c r="O26" s="3"/>
      <c r="P26" s="31"/>
      <c r="Q26" s="3"/>
      <c r="S26" s="3"/>
      <c r="T26" s="3"/>
      <c r="U26" s="3"/>
      <c r="V26" s="3"/>
      <c r="W26" s="3"/>
      <c r="X26" s="3"/>
      <c r="Y26" s="3"/>
      <c r="Z26" s="5"/>
      <c r="AO26" s="3"/>
      <c r="AP26" s="3"/>
      <c r="AQ26" s="3"/>
      <c r="AR26" s="3"/>
      <c r="AS26" s="3"/>
      <c r="AT26" s="3"/>
      <c r="AU26" s="3"/>
    </row>
    <row r="27" spans="1:47" ht="14.25" x14ac:dyDescent="0.2">
      <c r="A27" s="8"/>
      <c r="B27" s="24" t="s">
        <v>51</v>
      </c>
      <c r="C27" s="25" t="s">
        <v>52</v>
      </c>
      <c r="D27" s="26">
        <v>11</v>
      </c>
      <c r="E27" s="21">
        <v>12</v>
      </c>
      <c r="F27" s="27">
        <f>+E27*D27</f>
        <v>132</v>
      </c>
      <c r="G27" s="23" t="s">
        <v>17</v>
      </c>
      <c r="H27" s="8"/>
      <c r="I27" s="8"/>
      <c r="J27" s="8"/>
      <c r="K27" s="8"/>
      <c r="L27" s="8"/>
      <c r="M27" s="3"/>
      <c r="N27" s="3"/>
      <c r="O27" s="3"/>
      <c r="P27" s="31"/>
      <c r="Q27" s="3"/>
      <c r="S27" s="3"/>
      <c r="T27" s="3"/>
      <c r="U27" s="3"/>
      <c r="V27" s="3"/>
      <c r="W27" s="3"/>
      <c r="X27" s="3"/>
      <c r="Y27" s="3"/>
      <c r="Z27" s="5"/>
      <c r="AO27" s="3"/>
      <c r="AP27" s="3"/>
      <c r="AQ27" s="3"/>
      <c r="AR27" s="3"/>
      <c r="AS27" s="3"/>
      <c r="AT27" s="3"/>
      <c r="AU27" s="3"/>
    </row>
    <row r="28" spans="1:47" ht="14.25" x14ac:dyDescent="0.2">
      <c r="A28" s="8"/>
      <c r="B28" s="24" t="s">
        <v>32</v>
      </c>
      <c r="C28" s="25" t="s">
        <v>33</v>
      </c>
      <c r="D28" s="64">
        <f>+F3</f>
        <v>250</v>
      </c>
      <c r="E28" s="21">
        <v>0.3</v>
      </c>
      <c r="F28" s="27">
        <f t="shared" si="0"/>
        <v>75</v>
      </c>
      <c r="G28" s="23" t="s">
        <v>17</v>
      </c>
      <c r="I28" s="8"/>
      <c r="J28" s="8"/>
      <c r="M28" s="3"/>
      <c r="N28" s="4"/>
      <c r="O28" s="10"/>
      <c r="P28" s="3"/>
      <c r="Q28" s="3"/>
      <c r="R28" s="3"/>
      <c r="S28" s="3"/>
      <c r="T28" s="3"/>
      <c r="U28" s="3"/>
      <c r="V28" s="3"/>
      <c r="W28" s="3"/>
      <c r="X28" s="3"/>
      <c r="Y28" s="3"/>
      <c r="Z28" s="5" t="s">
        <v>0</v>
      </c>
      <c r="AO28" s="3"/>
      <c r="AP28" s="3"/>
      <c r="AQ28" s="3"/>
      <c r="AR28" s="3"/>
      <c r="AS28" s="3"/>
      <c r="AT28" s="3"/>
      <c r="AU28" s="3"/>
    </row>
    <row r="29" spans="1:47" ht="14.25" x14ac:dyDescent="0.2">
      <c r="A29" s="8"/>
      <c r="B29" s="24" t="s">
        <v>34</v>
      </c>
      <c r="C29" s="25" t="s">
        <v>33</v>
      </c>
      <c r="D29" s="64">
        <f>+F3</f>
        <v>250</v>
      </c>
      <c r="E29" s="21">
        <v>0.4</v>
      </c>
      <c r="F29" s="27">
        <f t="shared" si="0"/>
        <v>100</v>
      </c>
      <c r="G29" s="23" t="s">
        <v>17</v>
      </c>
      <c r="H29" s="8"/>
      <c r="I29" s="8"/>
      <c r="J29" s="8"/>
      <c r="K29" s="8"/>
      <c r="L29" s="8"/>
      <c r="M29" s="3"/>
      <c r="N29" s="4"/>
      <c r="O29" s="10"/>
      <c r="P29" s="3"/>
      <c r="Q29" s="3"/>
      <c r="R29" s="3"/>
      <c r="S29" s="3"/>
      <c r="T29" s="3"/>
      <c r="U29" s="3"/>
      <c r="V29" s="3"/>
      <c r="W29" s="3"/>
      <c r="X29" s="3"/>
      <c r="Y29" s="3"/>
      <c r="Z29" s="5"/>
      <c r="AO29" s="3"/>
      <c r="AP29" s="3"/>
      <c r="AQ29" s="3"/>
      <c r="AR29" s="3"/>
      <c r="AS29" s="3"/>
      <c r="AT29" s="3"/>
      <c r="AU29" s="3"/>
    </row>
    <row r="30" spans="1:47" ht="14.25" x14ac:dyDescent="0.2">
      <c r="A30" s="8"/>
      <c r="B30" s="24" t="s">
        <v>35</v>
      </c>
      <c r="C30" s="25" t="s">
        <v>19</v>
      </c>
      <c r="D30" s="26">
        <v>1</v>
      </c>
      <c r="E30" s="21">
        <v>20</v>
      </c>
      <c r="F30" s="27">
        <f t="shared" si="0"/>
        <v>20</v>
      </c>
      <c r="G30" s="23" t="s">
        <v>17</v>
      </c>
      <c r="H30" s="8"/>
      <c r="I30" s="8"/>
      <c r="J30" s="8"/>
      <c r="L30" s="8"/>
      <c r="M30" s="3"/>
      <c r="N30" s="4"/>
      <c r="O30" s="10"/>
      <c r="P30" s="3"/>
      <c r="Q30" s="3"/>
      <c r="R30" s="3"/>
      <c r="S30" s="3"/>
      <c r="T30" s="3"/>
      <c r="U30" s="3"/>
      <c r="V30" s="3"/>
      <c r="W30" s="3"/>
      <c r="X30" s="3"/>
      <c r="Y30" s="3"/>
      <c r="Z30" s="5"/>
      <c r="AO30" s="3"/>
      <c r="AP30" s="3"/>
      <c r="AQ30" s="3"/>
      <c r="AR30" s="3"/>
      <c r="AS30" s="3"/>
      <c r="AT30" s="3"/>
      <c r="AU30" s="3"/>
    </row>
    <row r="31" spans="1:47" ht="14.25" x14ac:dyDescent="0.2">
      <c r="A31" s="8"/>
      <c r="B31" s="24" t="s">
        <v>36</v>
      </c>
      <c r="C31" s="25" t="s">
        <v>19</v>
      </c>
      <c r="D31" s="21">
        <v>2</v>
      </c>
      <c r="E31" s="21">
        <v>10</v>
      </c>
      <c r="F31" s="27">
        <f t="shared" si="0"/>
        <v>20</v>
      </c>
      <c r="G31" s="23" t="s">
        <v>17</v>
      </c>
      <c r="H31" s="8"/>
      <c r="I31" s="8"/>
      <c r="J31" s="8"/>
      <c r="L31" s="8"/>
      <c r="M31" s="3"/>
      <c r="N31" s="4"/>
      <c r="O31" s="10"/>
      <c r="P31" s="3"/>
      <c r="Q31" s="3"/>
      <c r="R31" s="3"/>
      <c r="S31" s="3"/>
      <c r="T31" s="3"/>
      <c r="U31" s="3"/>
      <c r="V31" s="3"/>
      <c r="W31" s="3"/>
      <c r="X31" s="3"/>
      <c r="Y31" s="3"/>
      <c r="Z31" s="5"/>
      <c r="AO31" s="3"/>
      <c r="AP31" s="3"/>
      <c r="AQ31" s="3"/>
      <c r="AR31" s="3"/>
      <c r="AS31" s="3"/>
      <c r="AT31" s="3"/>
      <c r="AU31" s="3"/>
    </row>
    <row r="32" spans="1:47" ht="14.25" x14ac:dyDescent="0.2">
      <c r="A32" s="8"/>
      <c r="B32" s="24" t="s">
        <v>61</v>
      </c>
      <c r="C32" s="25" t="s">
        <v>19</v>
      </c>
      <c r="D32" s="26">
        <v>1</v>
      </c>
      <c r="E32" s="21">
        <v>35</v>
      </c>
      <c r="F32" s="27">
        <f t="shared" si="0"/>
        <v>35</v>
      </c>
      <c r="G32" s="23" t="s">
        <v>17</v>
      </c>
      <c r="H32" s="8"/>
      <c r="I32" s="8"/>
      <c r="J32" s="8"/>
      <c r="L32" s="8"/>
      <c r="M32" s="3"/>
      <c r="N32" s="4"/>
      <c r="O32" s="10"/>
      <c r="P32" s="3"/>
      <c r="Q32" s="3"/>
      <c r="R32" s="3"/>
      <c r="S32" s="3"/>
      <c r="T32" s="3"/>
      <c r="U32" s="3"/>
      <c r="V32" s="3"/>
      <c r="W32" s="3"/>
      <c r="X32" s="3"/>
      <c r="Y32" s="3"/>
      <c r="Z32" s="5"/>
      <c r="AO32" s="3"/>
      <c r="AP32" s="3"/>
      <c r="AQ32" s="3"/>
      <c r="AR32" s="3"/>
      <c r="AS32" s="3"/>
      <c r="AT32" s="3"/>
      <c r="AU32" s="3"/>
    </row>
    <row r="33" spans="1:47" ht="14.25" x14ac:dyDescent="0.2">
      <c r="A33" s="8"/>
      <c r="B33" s="24" t="s">
        <v>37</v>
      </c>
      <c r="C33" s="25" t="s">
        <v>19</v>
      </c>
      <c r="D33" s="21">
        <v>1</v>
      </c>
      <c r="E33" s="21">
        <v>0</v>
      </c>
      <c r="F33" s="27">
        <f t="shared" si="0"/>
        <v>0</v>
      </c>
      <c r="G33" s="23" t="s">
        <v>17</v>
      </c>
      <c r="H33" s="8"/>
      <c r="I33" s="8"/>
      <c r="J33" s="8"/>
      <c r="K33" s="8"/>
      <c r="L33" s="8"/>
      <c r="M33" s="3"/>
      <c r="N33" s="4"/>
      <c r="O33" s="10"/>
      <c r="P33" s="3"/>
      <c r="Q33" s="3"/>
      <c r="R33" s="3"/>
      <c r="S33" s="3"/>
      <c r="T33" s="3"/>
      <c r="U33" s="3"/>
      <c r="V33" s="3"/>
      <c r="W33" s="3"/>
      <c r="X33" s="3"/>
      <c r="Y33" s="3"/>
      <c r="Z33" s="5"/>
      <c r="AO33" s="3"/>
      <c r="AP33" s="3"/>
      <c r="AQ33" s="3"/>
      <c r="AR33" s="3"/>
      <c r="AS33" s="3"/>
      <c r="AT33" s="3"/>
      <c r="AU33" s="3"/>
    </row>
    <row r="34" spans="1:47" ht="14.25" x14ac:dyDescent="0.2">
      <c r="A34" s="8"/>
      <c r="B34" s="24" t="s">
        <v>38</v>
      </c>
      <c r="C34" s="25" t="s">
        <v>39</v>
      </c>
      <c r="D34" s="21">
        <v>2</v>
      </c>
      <c r="E34" s="21">
        <v>16.54</v>
      </c>
      <c r="F34" s="27">
        <f t="shared" si="0"/>
        <v>33.08</v>
      </c>
      <c r="G34" s="23" t="s">
        <v>17</v>
      </c>
      <c r="H34" s="8"/>
      <c r="I34" s="8"/>
      <c r="J34" s="8"/>
      <c r="K34" s="8"/>
      <c r="L34" s="8"/>
      <c r="M34" s="3"/>
      <c r="N34" s="4"/>
      <c r="O34" s="10"/>
      <c r="P34" s="3"/>
      <c r="Q34" s="3"/>
      <c r="R34" s="3">
        <f>220*0.04</f>
        <v>8.8000000000000007</v>
      </c>
      <c r="S34" s="3"/>
      <c r="T34" s="3"/>
      <c r="U34" s="3"/>
      <c r="V34" s="3"/>
      <c r="W34" s="3"/>
      <c r="X34" s="3"/>
      <c r="Y34" s="3"/>
      <c r="Z34" s="5"/>
      <c r="AO34" s="3"/>
      <c r="AP34" s="3"/>
      <c r="AQ34" s="3"/>
      <c r="AR34" s="3"/>
      <c r="AS34" s="3"/>
      <c r="AT34" s="3"/>
      <c r="AU34" s="3"/>
    </row>
    <row r="35" spans="1:47" ht="14.25" x14ac:dyDescent="0.2">
      <c r="B35" s="24" t="s">
        <v>40</v>
      </c>
      <c r="C35" s="25" t="s">
        <v>19</v>
      </c>
      <c r="D35" s="26">
        <v>1</v>
      </c>
      <c r="E35" s="21">
        <v>37</v>
      </c>
      <c r="F35" s="27">
        <f t="shared" si="0"/>
        <v>37</v>
      </c>
      <c r="G35" s="23" t="s">
        <v>17</v>
      </c>
      <c r="H35" s="8"/>
      <c r="I35" s="8"/>
      <c r="J35" s="8"/>
      <c r="K35" s="8"/>
      <c r="L35" s="8"/>
      <c r="M35" s="3"/>
      <c r="N35" s="4"/>
      <c r="O35" s="10"/>
      <c r="P35" s="3"/>
      <c r="Q35" s="3"/>
      <c r="R35" s="3"/>
      <c r="S35" s="3"/>
      <c r="T35" s="3"/>
      <c r="U35" s="3"/>
      <c r="V35" s="3"/>
      <c r="W35" s="3"/>
      <c r="X35" s="3"/>
      <c r="Y35" s="3"/>
      <c r="Z35" s="5"/>
      <c r="AO35" s="3"/>
      <c r="AP35" s="3"/>
      <c r="AQ35" s="3"/>
      <c r="AR35" s="3"/>
      <c r="AS35" s="3"/>
      <c r="AT35" s="3"/>
      <c r="AU35" s="3"/>
    </row>
    <row r="36" spans="1:47" ht="14.25" customHeight="1" x14ac:dyDescent="0.2">
      <c r="A36" s="8"/>
      <c r="B36" s="24" t="s">
        <v>41</v>
      </c>
      <c r="C36" s="25" t="s">
        <v>42</v>
      </c>
      <c r="D36" s="27">
        <f>+(SUM(F11:F35)/2)</f>
        <v>539.89</v>
      </c>
      <c r="E36" s="32">
        <v>7.4999999999999997E-2</v>
      </c>
      <c r="F36" s="27">
        <f t="shared" si="0"/>
        <v>40.491749999999996</v>
      </c>
      <c r="G36" s="23" t="s">
        <v>17</v>
      </c>
      <c r="H36" s="8"/>
      <c r="I36" s="8"/>
      <c r="J36" s="8"/>
      <c r="K36" s="22"/>
      <c r="M36" s="3"/>
      <c r="N36" s="3"/>
      <c r="O36" s="10"/>
      <c r="P36" s="3"/>
      <c r="Q36" s="3"/>
      <c r="R36" s="3"/>
      <c r="S36" s="3"/>
      <c r="T36" s="3"/>
      <c r="U36" s="3"/>
      <c r="V36" s="3"/>
      <c r="W36" s="3"/>
      <c r="X36" s="3"/>
      <c r="Y36" s="3"/>
      <c r="Z36" s="5" t="s">
        <v>0</v>
      </c>
      <c r="AO36" s="3"/>
      <c r="AP36" s="3"/>
      <c r="AQ36" s="3"/>
      <c r="AR36" s="3"/>
      <c r="AS36" s="3"/>
      <c r="AT36" s="3"/>
      <c r="AU36" s="3"/>
    </row>
    <row r="37" spans="1:47" ht="8.25" customHeight="1" x14ac:dyDescent="0.2">
      <c r="A37" s="8"/>
      <c r="B37" s="16"/>
      <c r="C37" s="10"/>
      <c r="D37" s="33"/>
      <c r="E37" s="22" t="s">
        <v>43</v>
      </c>
      <c r="F37" s="27"/>
      <c r="G37" s="23"/>
      <c r="H37" s="8"/>
      <c r="I37" s="8"/>
      <c r="J37" s="8"/>
      <c r="K37" s="8"/>
      <c r="L37" s="8"/>
      <c r="M37" s="3"/>
      <c r="N37" s="4"/>
      <c r="O37" s="10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O37" s="3"/>
      <c r="AP37" s="3"/>
      <c r="AQ37" s="3"/>
      <c r="AR37" s="3"/>
      <c r="AS37" s="3"/>
      <c r="AT37" s="3"/>
      <c r="AU37" s="3"/>
    </row>
    <row r="38" spans="1:47" ht="15" x14ac:dyDescent="0.25">
      <c r="A38" s="1" t="s">
        <v>44</v>
      </c>
      <c r="B38" s="8"/>
      <c r="C38" s="8"/>
      <c r="D38" s="22"/>
      <c r="E38" s="22"/>
      <c r="F38" s="34">
        <f>SUM(F11:F36)</f>
        <v>1120.2717499999999</v>
      </c>
      <c r="G38" s="23" t="s">
        <v>17</v>
      </c>
      <c r="H38" s="8"/>
      <c r="I38" s="22"/>
      <c r="J38" s="22"/>
      <c r="K38" s="8"/>
      <c r="L38" s="8"/>
      <c r="M38" s="3"/>
      <c r="N38" s="20"/>
      <c r="O38" s="10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O38" s="3"/>
      <c r="AP38" s="3"/>
      <c r="AQ38" s="3"/>
      <c r="AR38" s="3"/>
      <c r="AS38" s="3"/>
      <c r="AT38" s="3"/>
      <c r="AU38" s="3"/>
    </row>
    <row r="39" spans="1:47" ht="14.25" customHeight="1" x14ac:dyDescent="0.2">
      <c r="A39" s="8"/>
      <c r="B39" s="81"/>
      <c r="C39" s="8"/>
      <c r="E39" s="3"/>
      <c r="F39" s="36"/>
      <c r="G39" s="8"/>
      <c r="H39" s="8"/>
      <c r="I39" s="8"/>
      <c r="J39" s="8"/>
      <c r="K39" s="8"/>
      <c r="L39" s="8"/>
      <c r="M39" s="3"/>
      <c r="N39" s="4"/>
      <c r="O39" s="10"/>
      <c r="P39" s="3"/>
      <c r="Q39" s="3"/>
      <c r="R39" s="3"/>
      <c r="S39" s="3"/>
      <c r="T39" s="3"/>
      <c r="U39" s="3"/>
      <c r="V39" s="3"/>
      <c r="W39" s="3"/>
      <c r="X39" s="3"/>
      <c r="Y39" s="3"/>
      <c r="Z39" s="5" t="s">
        <v>0</v>
      </c>
      <c r="AO39" s="3"/>
      <c r="AP39" s="3"/>
      <c r="AQ39" s="3"/>
      <c r="AR39" s="3"/>
      <c r="AS39" s="3"/>
      <c r="AT39" s="3"/>
      <c r="AU39" s="3"/>
    </row>
    <row r="40" spans="1:47" ht="15" x14ac:dyDescent="0.25">
      <c r="A40" s="1" t="s">
        <v>45</v>
      </c>
      <c r="B40" s="8"/>
      <c r="C40" s="8"/>
      <c r="D40" s="22"/>
      <c r="E40" s="22"/>
      <c r="F40" s="27"/>
      <c r="G40" s="8"/>
      <c r="H40" s="8"/>
      <c r="I40" s="8"/>
      <c r="J40" s="8"/>
      <c r="K40" s="8"/>
      <c r="L40" s="8"/>
      <c r="M40" s="3"/>
      <c r="N40" s="4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5" t="s">
        <v>0</v>
      </c>
      <c r="AO40" s="3"/>
      <c r="AP40" s="3"/>
      <c r="AQ40" s="3"/>
      <c r="AR40" s="3"/>
      <c r="AS40" s="3"/>
      <c r="AT40" s="3"/>
      <c r="AU40" s="3"/>
    </row>
    <row r="41" spans="1:47" ht="14.25" x14ac:dyDescent="0.2">
      <c r="A41" s="8"/>
      <c r="B41" s="24" t="s">
        <v>40</v>
      </c>
      <c r="C41" s="25" t="s">
        <v>19</v>
      </c>
      <c r="D41" s="21">
        <v>1</v>
      </c>
      <c r="E41" s="21">
        <v>52</v>
      </c>
      <c r="F41" s="27">
        <f>+E41*D41</f>
        <v>52</v>
      </c>
      <c r="G41" s="23" t="s">
        <v>17</v>
      </c>
      <c r="H41" s="8"/>
      <c r="I41" s="8"/>
      <c r="J41" s="8"/>
      <c r="K41" s="8"/>
      <c r="L41" s="8"/>
      <c r="M41" s="3"/>
      <c r="N41" s="4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5" t="s">
        <v>0</v>
      </c>
      <c r="AO41" s="3"/>
      <c r="AP41" s="3"/>
      <c r="AQ41" s="3"/>
      <c r="AR41" s="3"/>
      <c r="AS41" s="3"/>
      <c r="AT41" s="3"/>
      <c r="AU41" s="3"/>
    </row>
    <row r="42" spans="1:47" ht="14.25" x14ac:dyDescent="0.2">
      <c r="A42" s="8"/>
      <c r="B42" s="24" t="s">
        <v>51</v>
      </c>
      <c r="C42" s="25" t="s">
        <v>19</v>
      </c>
      <c r="D42" s="21">
        <v>1</v>
      </c>
      <c r="E42" s="21">
        <v>130</v>
      </c>
      <c r="F42" s="27">
        <f>+E42*D42</f>
        <v>130</v>
      </c>
      <c r="G42" s="23" t="s">
        <v>17</v>
      </c>
      <c r="H42" s="8"/>
      <c r="I42" s="8"/>
      <c r="J42" s="8"/>
      <c r="K42" s="8"/>
      <c r="L42" s="8"/>
      <c r="M42" s="3"/>
      <c r="N42" s="4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5"/>
      <c r="AO42" s="3"/>
      <c r="AP42" s="3"/>
      <c r="AQ42" s="3"/>
      <c r="AR42" s="3"/>
      <c r="AS42" s="3"/>
      <c r="AT42" s="3"/>
      <c r="AU42" s="3"/>
    </row>
    <row r="43" spans="1:47" ht="14.25" x14ac:dyDescent="0.2">
      <c r="A43" s="8"/>
      <c r="B43" s="24" t="s">
        <v>46</v>
      </c>
      <c r="C43" s="25" t="s">
        <v>19</v>
      </c>
      <c r="D43" s="21">
        <v>1</v>
      </c>
      <c r="E43" s="21">
        <v>0</v>
      </c>
      <c r="F43" s="27">
        <f>E43*D43</f>
        <v>0</v>
      </c>
      <c r="G43" s="23" t="s">
        <v>17</v>
      </c>
      <c r="H43" s="8"/>
      <c r="I43" s="8"/>
      <c r="J43" s="8"/>
      <c r="K43" s="8"/>
      <c r="L43" s="8"/>
      <c r="M43" s="3"/>
      <c r="N43" s="4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5"/>
      <c r="AO43" s="3"/>
      <c r="AP43" s="3"/>
      <c r="AQ43" s="3"/>
      <c r="AR43" s="3"/>
      <c r="AS43" s="3"/>
      <c r="AT43" s="3"/>
      <c r="AU43" s="3"/>
    </row>
    <row r="44" spans="1:47" ht="14.25" x14ac:dyDescent="0.2">
      <c r="A44" s="8"/>
      <c r="B44" s="24" t="s">
        <v>47</v>
      </c>
      <c r="C44" s="25" t="s">
        <v>42</v>
      </c>
      <c r="D44" s="21">
        <f>+F38</f>
        <v>1120.2717499999999</v>
      </c>
      <c r="E44" s="21">
        <v>0.08</v>
      </c>
      <c r="F44" s="27">
        <f>E44*D44</f>
        <v>89.621739999999988</v>
      </c>
      <c r="G44" s="23" t="s">
        <v>17</v>
      </c>
      <c r="H44" s="8"/>
      <c r="I44" s="8"/>
      <c r="J44" s="8"/>
      <c r="K44" s="8"/>
      <c r="L44" s="8"/>
      <c r="M44" s="3"/>
      <c r="N44" s="4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5" t="s">
        <v>0</v>
      </c>
      <c r="AO44" s="3"/>
      <c r="AP44" s="3"/>
      <c r="AQ44" s="3"/>
      <c r="AR44" s="3"/>
      <c r="AS44" s="3"/>
      <c r="AT44" s="3"/>
      <c r="AU44" s="3"/>
    </row>
    <row r="45" spans="1:47" ht="8.25" customHeight="1" x14ac:dyDescent="0.2">
      <c r="A45" s="8"/>
      <c r="B45" s="8"/>
      <c r="C45" s="3"/>
      <c r="D45" s="22"/>
      <c r="E45" s="22"/>
      <c r="F45" s="27"/>
      <c r="G45" s="37"/>
      <c r="H45" s="8"/>
      <c r="I45" s="8"/>
      <c r="J45" s="8"/>
      <c r="K45" s="8"/>
      <c r="L45" s="8"/>
      <c r="M45" s="3"/>
      <c r="N45" s="4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5" t="s">
        <v>0</v>
      </c>
      <c r="AO45" s="3"/>
      <c r="AP45" s="3"/>
      <c r="AQ45" s="3"/>
      <c r="AR45" s="3"/>
      <c r="AS45" s="3"/>
      <c r="AT45" s="3"/>
      <c r="AU45" s="3"/>
    </row>
    <row r="46" spans="1:47" ht="15" x14ac:dyDescent="0.25">
      <c r="A46" s="1" t="s">
        <v>48</v>
      </c>
      <c r="B46" s="8"/>
      <c r="C46" s="3"/>
      <c r="D46" s="22"/>
      <c r="E46" s="22"/>
      <c r="F46" s="34">
        <f>SUM(F41:F44)</f>
        <v>271.62173999999999</v>
      </c>
      <c r="G46" s="23" t="s">
        <v>17</v>
      </c>
      <c r="H46" s="8"/>
      <c r="I46" s="22"/>
      <c r="J46" s="22"/>
      <c r="K46" s="8"/>
      <c r="L46" s="8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O46" s="3"/>
      <c r="AP46" s="3"/>
      <c r="AQ46" s="3"/>
      <c r="AR46" s="3"/>
      <c r="AS46" s="3"/>
      <c r="AT46" s="3"/>
      <c r="AU46" s="3"/>
    </row>
    <row r="47" spans="1:47" ht="15" x14ac:dyDescent="0.25">
      <c r="A47" s="1"/>
      <c r="B47" s="35"/>
      <c r="C47" s="3"/>
      <c r="E47" s="22"/>
      <c r="F47" s="27"/>
      <c r="G47" s="23"/>
      <c r="H47" s="8"/>
      <c r="L47" s="8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O47" s="3"/>
      <c r="AP47" s="3"/>
      <c r="AQ47" s="3"/>
      <c r="AR47" s="3"/>
      <c r="AS47" s="3"/>
      <c r="AT47" s="3"/>
      <c r="AU47" s="3"/>
    </row>
    <row r="48" spans="1:47" ht="14.25" x14ac:dyDescent="0.2">
      <c r="A48" s="8"/>
      <c r="B48" s="8"/>
      <c r="C48" s="8"/>
      <c r="D48" s="22"/>
      <c r="E48" s="22"/>
      <c r="F48" s="27"/>
      <c r="G48" s="8"/>
      <c r="H48" s="8"/>
      <c r="I48" s="8"/>
      <c r="J48" s="8"/>
      <c r="K48" s="8"/>
      <c r="L48" s="8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O48" s="3"/>
      <c r="AP48" s="3"/>
      <c r="AQ48" s="3"/>
      <c r="AR48" s="3"/>
      <c r="AS48" s="3"/>
      <c r="AT48" s="3"/>
      <c r="AU48" s="3"/>
    </row>
    <row r="49" spans="1:47" ht="14.25" customHeight="1" x14ac:dyDescent="0.25">
      <c r="A49" s="38" t="s">
        <v>49</v>
      </c>
      <c r="B49" s="39"/>
      <c r="C49" s="39"/>
      <c r="D49" s="40"/>
      <c r="E49" s="40"/>
      <c r="F49" s="41">
        <f>F38+F46</f>
        <v>1391.8934899999999</v>
      </c>
      <c r="G49" s="23" t="s">
        <v>17</v>
      </c>
      <c r="H49" s="8"/>
      <c r="I49" s="8"/>
      <c r="J49" s="8"/>
      <c r="K49" s="8"/>
      <c r="L49" s="8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O49" s="3"/>
      <c r="AP49" s="3"/>
      <c r="AQ49" s="3"/>
      <c r="AR49" s="3"/>
      <c r="AS49" s="3"/>
      <c r="AT49" s="3"/>
      <c r="AU49" s="3"/>
    </row>
    <row r="50" spans="1:47" ht="14.25" customHeight="1" x14ac:dyDescent="0.2">
      <c r="B50" s="81"/>
      <c r="C50" s="42"/>
      <c r="E50" s="3"/>
      <c r="F50" s="43"/>
      <c r="G50" s="4"/>
      <c r="I50" s="8"/>
      <c r="J50" s="8"/>
      <c r="K50" s="8"/>
      <c r="L50" s="8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5" t="s">
        <v>0</v>
      </c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</row>
    <row r="51" spans="1:47" ht="15" x14ac:dyDescent="0.25">
      <c r="B51" s="1"/>
      <c r="C51" s="12"/>
      <c r="D51" s="12"/>
      <c r="E51" s="8"/>
      <c r="F51" s="8"/>
      <c r="G51" s="8"/>
      <c r="I51" s="8"/>
      <c r="J51" s="8"/>
      <c r="K51" s="8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</row>
    <row r="52" spans="1:47" ht="14.25" x14ac:dyDescent="0.2">
      <c r="B52" s="6" t="s">
        <v>57</v>
      </c>
      <c r="C52" s="8"/>
      <c r="D52" s="8"/>
      <c r="E52" s="8"/>
      <c r="F52" s="8"/>
      <c r="G52" s="44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</row>
    <row r="53" spans="1:47" ht="14.25" customHeight="1" x14ac:dyDescent="0.2">
      <c r="B53" s="6" t="s">
        <v>55</v>
      </c>
      <c r="D53" s="3"/>
      <c r="E53" s="3"/>
      <c r="F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</row>
    <row r="54" spans="1:47" ht="14.25" customHeight="1" x14ac:dyDescent="0.2">
      <c r="B54" s="48"/>
      <c r="C54" s="49" t="s">
        <v>54</v>
      </c>
      <c r="D54" s="50"/>
      <c r="E54" s="51"/>
      <c r="F54" s="50"/>
      <c r="G54" s="52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</row>
    <row r="55" spans="1:47" ht="14.25" customHeight="1" x14ac:dyDescent="0.2">
      <c r="B55" s="53" t="s">
        <v>53</v>
      </c>
      <c r="C55" s="54">
        <f>+D55-0.25</f>
        <v>5.5</v>
      </c>
      <c r="D55" s="55">
        <f>+E55-0.25</f>
        <v>5.75</v>
      </c>
      <c r="E55" s="55">
        <v>6</v>
      </c>
      <c r="F55" s="55">
        <f>+E55+0.25</f>
        <v>6.25</v>
      </c>
      <c r="G55" s="56">
        <f>+F55+0.25</f>
        <v>6.5</v>
      </c>
      <c r="M55" s="3"/>
      <c r="N55" s="4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5" t="s">
        <v>0</v>
      </c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</row>
    <row r="56" spans="1:47" ht="15" customHeight="1" x14ac:dyDescent="0.2">
      <c r="B56" s="57">
        <v>220</v>
      </c>
      <c r="C56" s="65">
        <f>+(C$55*$B56)-($F$38-$F$28-$F$29)-($B56*($E$28+$E$29))</f>
        <v>110.72825000000012</v>
      </c>
      <c r="D56" s="66">
        <f>+(D$55*$B56)-($F$38-$F$28-$F$29)-($B56*($E$28+$E$29))</f>
        <v>165.72825000000012</v>
      </c>
      <c r="E56" s="66">
        <f>+(E$55*$B56)-($F$38-$F$28-$F$29)-($B56*($E$28+$E$29))</f>
        <v>220.72825000000012</v>
      </c>
      <c r="F56" s="66">
        <f>+(F$55*$B56)-($F$38-$F$28-$F$29)-($B56*($E$28+$E$29))</f>
        <v>275.72825000000012</v>
      </c>
      <c r="G56" s="67">
        <f>+(G$55*$B56)-($F$38-$F$28-$F$29)-($B56*($E$28+$E$29))</f>
        <v>330.72825000000012</v>
      </c>
      <c r="M56" s="3"/>
      <c r="N56" s="4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5" t="s">
        <v>0</v>
      </c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</row>
    <row r="57" spans="1:47" ht="15" customHeight="1" x14ac:dyDescent="0.2">
      <c r="B57" s="58">
        <v>235</v>
      </c>
      <c r="C57" s="68">
        <f t="shared" ref="C57:G60" si="2">+(C$55*$B57)-($F$38-$F$28-$F$29)-($B57*($E$28+$E$29))</f>
        <v>182.72825000000012</v>
      </c>
      <c r="D57" s="69">
        <f t="shared" si="2"/>
        <v>241.47825000000012</v>
      </c>
      <c r="E57" s="69">
        <f t="shared" si="2"/>
        <v>300.22825000000012</v>
      </c>
      <c r="F57" s="69">
        <f t="shared" si="2"/>
        <v>358.97825000000012</v>
      </c>
      <c r="G57" s="70">
        <f t="shared" si="2"/>
        <v>417.72825000000012</v>
      </c>
      <c r="M57" s="3"/>
      <c r="N57" s="4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5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</row>
    <row r="58" spans="1:47" ht="15" customHeight="1" x14ac:dyDescent="0.2">
      <c r="B58" s="58">
        <v>250</v>
      </c>
      <c r="C58" s="68">
        <f t="shared" si="2"/>
        <v>254.72825000000012</v>
      </c>
      <c r="D58" s="69">
        <f t="shared" si="2"/>
        <v>317.22825000000012</v>
      </c>
      <c r="E58" s="69">
        <f t="shared" si="2"/>
        <v>379.72825000000012</v>
      </c>
      <c r="F58" s="69">
        <f t="shared" si="2"/>
        <v>442.22825000000012</v>
      </c>
      <c r="G58" s="70">
        <f t="shared" si="2"/>
        <v>504.72825000000012</v>
      </c>
      <c r="M58" s="3"/>
      <c r="N58" s="4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5" t="s">
        <v>0</v>
      </c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</row>
    <row r="59" spans="1:47" ht="15" customHeight="1" x14ac:dyDescent="0.2">
      <c r="B59" s="58">
        <v>265</v>
      </c>
      <c r="C59" s="68">
        <f t="shared" si="2"/>
        <v>326.72825000000012</v>
      </c>
      <c r="D59" s="69">
        <f t="shared" si="2"/>
        <v>392.97825000000012</v>
      </c>
      <c r="E59" s="69">
        <f t="shared" si="2"/>
        <v>459.22825000000012</v>
      </c>
      <c r="F59" s="69">
        <f t="shared" si="2"/>
        <v>525.47825000000012</v>
      </c>
      <c r="G59" s="70">
        <f t="shared" si="2"/>
        <v>591.72825000000012</v>
      </c>
      <c r="M59" s="3"/>
      <c r="N59" s="4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5" t="s">
        <v>0</v>
      </c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</row>
    <row r="60" spans="1:47" ht="15" customHeight="1" x14ac:dyDescent="0.2">
      <c r="B60" s="59">
        <v>280</v>
      </c>
      <c r="C60" s="71">
        <f t="shared" si="2"/>
        <v>398.72825000000012</v>
      </c>
      <c r="D60" s="72">
        <f t="shared" si="2"/>
        <v>468.72825000000012</v>
      </c>
      <c r="E60" s="72">
        <f t="shared" si="2"/>
        <v>538.72825000000012</v>
      </c>
      <c r="F60" s="72">
        <f t="shared" si="2"/>
        <v>608.72825000000012</v>
      </c>
      <c r="G60" s="73">
        <f t="shared" si="2"/>
        <v>678.72825000000012</v>
      </c>
      <c r="M60" s="3"/>
      <c r="N60" s="4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5" t="s">
        <v>0</v>
      </c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</row>
    <row r="61" spans="1:47" s="74" customFormat="1" ht="15" customHeight="1" x14ac:dyDescent="0.2">
      <c r="A61" s="74" t="s">
        <v>58</v>
      </c>
      <c r="N61" s="75"/>
      <c r="Z61" s="76" t="s">
        <v>0</v>
      </c>
    </row>
    <row r="62" spans="1:47" s="74" customFormat="1" ht="15" customHeight="1" x14ac:dyDescent="0.2">
      <c r="A62" s="74" t="s">
        <v>63</v>
      </c>
      <c r="N62" s="75"/>
      <c r="Z62" s="76"/>
    </row>
    <row r="63" spans="1:47" ht="15" customHeight="1" x14ac:dyDescent="0.2">
      <c r="A63" s="60" t="s">
        <v>64</v>
      </c>
      <c r="B63" s="45"/>
      <c r="C63" s="45"/>
      <c r="D63" s="35"/>
      <c r="E63" s="3"/>
      <c r="F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</row>
    <row r="64" spans="1:47" x14ac:dyDescent="0.2">
      <c r="A64" s="46"/>
      <c r="B64" s="45"/>
      <c r="C64" s="45"/>
      <c r="D64" s="45"/>
      <c r="AR64" s="3"/>
      <c r="AS64" s="3"/>
      <c r="AT64" s="3"/>
      <c r="AU64" s="3"/>
    </row>
    <row r="65" spans="1:47" ht="12.95" customHeight="1" x14ac:dyDescent="0.2">
      <c r="A65" s="47"/>
      <c r="B65" s="45"/>
      <c r="C65" s="45"/>
      <c r="D65" s="82" t="s">
        <v>68</v>
      </c>
      <c r="E65" s="82"/>
      <c r="F65" s="82"/>
      <c r="G65" s="82"/>
    </row>
    <row r="66" spans="1:47" x14ac:dyDescent="0.2">
      <c r="A66" s="47"/>
      <c r="B66" s="45"/>
      <c r="C66" s="45"/>
      <c r="D66" s="82"/>
      <c r="E66" s="82"/>
      <c r="F66" s="82"/>
      <c r="G66" s="82"/>
    </row>
    <row r="67" spans="1:47" x14ac:dyDescent="0.2">
      <c r="A67" s="47"/>
      <c r="B67" s="45"/>
      <c r="C67" s="45"/>
      <c r="D67" s="82"/>
      <c r="E67" s="82"/>
      <c r="F67" s="82"/>
      <c r="G67" s="82"/>
    </row>
    <row r="68" spans="1:47" x14ac:dyDescent="0.2">
      <c r="A68" s="46"/>
      <c r="B68" s="45"/>
      <c r="C68" s="45"/>
      <c r="D68" s="82"/>
      <c r="E68" s="82"/>
      <c r="F68" s="82"/>
      <c r="G68" s="82"/>
    </row>
    <row r="69" spans="1:47" x14ac:dyDescent="0.2">
      <c r="A69" s="46"/>
      <c r="B69" s="45"/>
      <c r="C69" s="45"/>
      <c r="D69" s="45"/>
    </row>
    <row r="77" spans="1:47" ht="14.25" x14ac:dyDescent="0.2">
      <c r="A77" s="8"/>
    </row>
    <row r="78" spans="1:47" ht="14.25" x14ac:dyDescent="0.2">
      <c r="A78" s="8"/>
      <c r="AR78" s="3"/>
      <c r="AS78" s="3"/>
      <c r="AT78" s="3"/>
      <c r="AU78" s="3"/>
    </row>
    <row r="79" spans="1:47" x14ac:dyDescent="0.2">
      <c r="AR79" s="3"/>
      <c r="AS79" s="3"/>
      <c r="AT79" s="3"/>
      <c r="AU79" s="3"/>
    </row>
    <row r="80" spans="1:47" x14ac:dyDescent="0.2">
      <c r="AR80" s="3"/>
      <c r="AS80" s="3"/>
      <c r="AT80" s="3"/>
      <c r="AU80" s="3"/>
    </row>
    <row r="81" spans="1:47" x14ac:dyDescent="0.2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</row>
    <row r="82" spans="1:47" x14ac:dyDescent="0.2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</row>
    <row r="83" spans="1:47" x14ac:dyDescent="0.2">
      <c r="A83" s="47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</row>
    <row r="84" spans="1:47" x14ac:dyDescent="0.2">
      <c r="A84" s="47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</row>
    <row r="85" spans="1:47" x14ac:dyDescent="0.2">
      <c r="A85" s="47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</row>
    <row r="86" spans="1:47" x14ac:dyDescent="0.2">
      <c r="A86" s="47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</row>
    <row r="87" spans="1:47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</row>
    <row r="88" spans="1:47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</row>
    <row r="89" spans="1:47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</row>
    <row r="90" spans="1:47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</row>
    <row r="91" spans="1:47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</row>
    <row r="92" spans="1:47" x14ac:dyDescent="0.2">
      <c r="A92" s="47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</row>
    <row r="93" spans="1:47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</row>
    <row r="94" spans="1:47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</row>
    <row r="95" spans="1:47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</row>
    <row r="96" spans="1:47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</row>
    <row r="97" spans="1:47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</row>
    <row r="98" spans="1:47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</row>
    <row r="99" spans="1:47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</row>
    <row r="100" spans="1:47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</row>
    <row r="101" spans="1:47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</row>
    <row r="102" spans="1:47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</row>
    <row r="103" spans="1:47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</row>
    <row r="104" spans="1:47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</row>
    <row r="105" spans="1:47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</row>
    <row r="106" spans="1:47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</row>
    <row r="107" spans="1:47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</row>
    <row r="108" spans="1:47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</row>
    <row r="109" spans="1:47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</row>
    <row r="110" spans="1:47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</row>
    <row r="111" spans="1:47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</row>
    <row r="112" spans="1:47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</row>
    <row r="113" spans="1:47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</row>
    <row r="114" spans="1:47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</row>
    <row r="115" spans="1:47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</row>
    <row r="116" spans="1:47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</row>
    <row r="117" spans="1:47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</row>
    <row r="118" spans="1:47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</row>
    <row r="119" spans="1:47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</row>
    <row r="120" spans="1:47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</row>
    <row r="121" spans="1:47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</row>
    <row r="122" spans="1:47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</row>
    <row r="123" spans="1:47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</row>
    <row r="124" spans="1:47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</row>
    <row r="125" spans="1:47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</row>
    <row r="126" spans="1:47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</row>
    <row r="127" spans="1:47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</row>
    <row r="128" spans="1:47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</row>
    <row r="129" spans="1:47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</row>
    <row r="130" spans="1:47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</row>
    <row r="131" spans="1:47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</row>
    <row r="132" spans="1:47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</row>
    <row r="133" spans="1:47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</row>
    <row r="134" spans="1:47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</row>
    <row r="135" spans="1:47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</row>
    <row r="136" spans="1:47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</row>
    <row r="137" spans="1:47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</row>
    <row r="138" spans="1:47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</row>
    <row r="139" spans="1:47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</row>
    <row r="140" spans="1:47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</row>
    <row r="141" spans="1:47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</row>
    <row r="142" spans="1:47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</row>
    <row r="143" spans="1:47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</row>
    <row r="144" spans="1:47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</row>
    <row r="145" spans="1:47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</row>
    <row r="146" spans="1:47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</row>
    <row r="147" spans="1:47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</row>
    <row r="148" spans="1:47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</row>
    <row r="149" spans="1:47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</row>
    <row r="150" spans="1:47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</row>
    <row r="151" spans="1:47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</row>
    <row r="152" spans="1:47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</row>
    <row r="153" spans="1:47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</row>
    <row r="154" spans="1:47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</row>
    <row r="155" spans="1:47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</row>
    <row r="156" spans="1:47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</row>
    <row r="157" spans="1:47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</row>
    <row r="158" spans="1:47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</row>
    <row r="159" spans="1:47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</row>
    <row r="160" spans="1:47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</row>
    <row r="161" spans="1:47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</row>
    <row r="162" spans="1:47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</row>
    <row r="163" spans="1:47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</row>
    <row r="164" spans="1:47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</row>
    <row r="165" spans="1:47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</row>
    <row r="166" spans="1:47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</row>
    <row r="167" spans="1:47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</row>
    <row r="168" spans="1:47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</row>
    <row r="169" spans="1:47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</row>
    <row r="170" spans="1:47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</row>
    <row r="171" spans="1:47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</row>
    <row r="172" spans="1:47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</row>
    <row r="173" spans="1:47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</row>
    <row r="174" spans="1:47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</row>
    <row r="175" spans="1:47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</row>
    <row r="176" spans="1:47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</row>
    <row r="177" spans="1:47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</row>
    <row r="178" spans="1:47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</row>
    <row r="179" spans="1:47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</row>
    <row r="180" spans="1:47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</row>
    <row r="181" spans="1:47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</row>
    <row r="182" spans="1:47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</row>
    <row r="183" spans="1:47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</row>
    <row r="184" spans="1:47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</row>
    <row r="185" spans="1:47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</row>
    <row r="186" spans="1:47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</row>
    <row r="187" spans="1:47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</row>
    <row r="188" spans="1:47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</row>
    <row r="189" spans="1:47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</row>
    <row r="190" spans="1:47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</row>
    <row r="191" spans="1:47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</row>
    <row r="192" spans="1:47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</row>
    <row r="193" spans="1:47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</row>
    <row r="194" spans="1:47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</row>
    <row r="195" spans="1:47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</row>
    <row r="196" spans="1:47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</row>
    <row r="197" spans="1:47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</row>
    <row r="198" spans="1:47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</row>
    <row r="199" spans="1:47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</row>
    <row r="200" spans="1:47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</row>
    <row r="201" spans="1:47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</row>
    <row r="202" spans="1:47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</row>
    <row r="203" spans="1:47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</row>
    <row r="204" spans="1:47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</row>
    <row r="205" spans="1:47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</row>
    <row r="206" spans="1:47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</row>
    <row r="207" spans="1:47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</row>
    <row r="208" spans="1:47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</row>
    <row r="209" spans="1:47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</row>
    <row r="210" spans="1:47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</row>
    <row r="211" spans="1:47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</row>
    <row r="212" spans="1:47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</row>
    <row r="213" spans="1:47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</row>
    <row r="214" spans="1:47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</row>
    <row r="215" spans="1:47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</row>
    <row r="216" spans="1:47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</row>
    <row r="217" spans="1:47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</row>
    <row r="218" spans="1:47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</row>
    <row r="219" spans="1:47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</row>
    <row r="220" spans="1:47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</row>
    <row r="221" spans="1:47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</row>
    <row r="222" spans="1:47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</row>
    <row r="223" spans="1:47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</row>
    <row r="224" spans="1:47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</row>
    <row r="225" spans="1:47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</row>
    <row r="226" spans="1:47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</row>
    <row r="227" spans="1:47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</row>
    <row r="228" spans="1:47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</row>
    <row r="229" spans="1:47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</row>
    <row r="230" spans="1:47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</row>
    <row r="231" spans="1:47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</row>
    <row r="232" spans="1:47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</row>
    <row r="233" spans="1:47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</row>
    <row r="234" spans="1:47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</row>
    <row r="235" spans="1:47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</row>
    <row r="236" spans="1:47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</row>
    <row r="237" spans="1:47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</row>
    <row r="238" spans="1:47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</row>
    <row r="239" spans="1:47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</row>
    <row r="240" spans="1:47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</row>
    <row r="241" spans="1:47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</row>
    <row r="242" spans="1:47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</row>
    <row r="243" spans="1:47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</row>
    <row r="244" spans="1:47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</row>
    <row r="245" spans="1:47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</row>
    <row r="246" spans="1:47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</row>
    <row r="247" spans="1:47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</row>
    <row r="248" spans="1:47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</row>
    <row r="249" spans="1:47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</row>
    <row r="250" spans="1:47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</row>
    <row r="251" spans="1:47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</row>
    <row r="252" spans="1:47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</row>
    <row r="253" spans="1:47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</row>
    <row r="254" spans="1:47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</row>
    <row r="255" spans="1:47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</row>
    <row r="256" spans="1:47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</row>
    <row r="257" spans="1:47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</row>
    <row r="258" spans="1:47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</row>
    <row r="259" spans="1:47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</row>
    <row r="260" spans="1:47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</row>
    <row r="261" spans="1:47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</row>
    <row r="262" spans="1:47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</row>
    <row r="263" spans="1:47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</row>
    <row r="264" spans="1:47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</row>
    <row r="265" spans="1:47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</row>
    <row r="266" spans="1:47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</row>
    <row r="267" spans="1:47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</row>
    <row r="268" spans="1:47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</row>
    <row r="269" spans="1:47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</row>
    <row r="270" spans="1:47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</row>
    <row r="271" spans="1:47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</row>
    <row r="272" spans="1:47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</row>
    <row r="273" spans="1:47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</row>
    <row r="274" spans="1:47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</row>
    <row r="275" spans="1:47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</row>
    <row r="276" spans="1:47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</row>
    <row r="277" spans="1:47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</row>
    <row r="278" spans="1:47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</row>
    <row r="279" spans="1:47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</row>
    <row r="280" spans="1:47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</row>
    <row r="281" spans="1:47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</row>
    <row r="282" spans="1:47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</row>
    <row r="283" spans="1:47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</row>
    <row r="284" spans="1:47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</row>
    <row r="285" spans="1:47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</row>
    <row r="286" spans="1:47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</row>
    <row r="287" spans="1:47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</row>
    <row r="288" spans="1:47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</row>
    <row r="289" spans="1:47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</row>
    <row r="290" spans="1:47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</row>
    <row r="291" spans="1:47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</row>
    <row r="292" spans="1:47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</row>
    <row r="293" spans="1:47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</row>
    <row r="294" spans="1:47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</row>
    <row r="295" spans="1:47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</row>
    <row r="296" spans="1:47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</row>
    <row r="297" spans="1:47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</row>
    <row r="298" spans="1:47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</row>
    <row r="299" spans="1:47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</row>
    <row r="300" spans="1:47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</row>
    <row r="301" spans="1:47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</row>
    <row r="302" spans="1:47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</row>
    <row r="303" spans="1:47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</row>
    <row r="304" spans="1:47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</row>
    <row r="305" spans="1:47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</row>
    <row r="306" spans="1:47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</row>
    <row r="307" spans="1:47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</row>
    <row r="308" spans="1:47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</row>
    <row r="309" spans="1:47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</row>
    <row r="310" spans="1:47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</row>
    <row r="311" spans="1:47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</row>
    <row r="312" spans="1:47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</row>
    <row r="313" spans="1:47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</row>
    <row r="314" spans="1:47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</row>
    <row r="315" spans="1:47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</row>
    <row r="316" spans="1:47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</row>
    <row r="317" spans="1:47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</row>
    <row r="318" spans="1:47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</row>
    <row r="319" spans="1:47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</row>
    <row r="320" spans="1:47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</row>
    <row r="321" spans="1:47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</row>
    <row r="322" spans="1:47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</row>
    <row r="323" spans="1:47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</row>
    <row r="324" spans="1:47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</row>
    <row r="325" spans="1:47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</row>
    <row r="326" spans="1:47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</row>
    <row r="327" spans="1:47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</row>
    <row r="328" spans="1:47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</row>
    <row r="329" spans="1:47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</row>
    <row r="330" spans="1:47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</row>
    <row r="331" spans="1:47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</row>
    <row r="332" spans="1:47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</row>
    <row r="333" spans="1:47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</row>
    <row r="334" spans="1:47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</row>
    <row r="335" spans="1:47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</row>
    <row r="336" spans="1:47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</row>
    <row r="337" spans="1:47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</row>
    <row r="338" spans="1:47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</row>
    <row r="339" spans="1:47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</row>
    <row r="340" spans="1:47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</row>
    <row r="341" spans="1:47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</row>
    <row r="342" spans="1:47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</row>
    <row r="343" spans="1:47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</row>
    <row r="344" spans="1:47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</row>
    <row r="345" spans="1:47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</row>
    <row r="346" spans="1:47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</row>
    <row r="347" spans="1:47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</row>
    <row r="348" spans="1:47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</row>
    <row r="349" spans="1:47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</row>
    <row r="350" spans="1:47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</row>
    <row r="351" spans="1:47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</row>
    <row r="352" spans="1:47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</row>
    <row r="353" spans="1:47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</row>
    <row r="354" spans="1:47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</row>
    <row r="355" spans="1:47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</row>
    <row r="356" spans="1:47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</row>
    <row r="357" spans="1:47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</row>
    <row r="358" spans="1:47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</row>
    <row r="359" spans="1:47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</row>
    <row r="360" spans="1:47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</row>
    <row r="361" spans="1:47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</row>
    <row r="362" spans="1:47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</row>
    <row r="363" spans="1:47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</row>
    <row r="364" spans="1:47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</row>
    <row r="365" spans="1:47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</row>
    <row r="366" spans="1:47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</row>
    <row r="367" spans="1:47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</row>
    <row r="368" spans="1:47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</row>
    <row r="369" spans="1:47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</row>
    <row r="370" spans="1:47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</row>
    <row r="371" spans="1:47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</row>
    <row r="372" spans="1:47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</row>
    <row r="373" spans="1:47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</row>
    <row r="374" spans="1:47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</row>
  </sheetData>
  <sheetProtection sheet="1" objects="1" scenarios="1"/>
  <mergeCells count="1">
    <mergeCell ref="D65:G68"/>
  </mergeCells>
  <phoneticPr fontId="19" type="noConversion"/>
  <printOptions horizontalCentered="1"/>
  <pageMargins left="0.01" right="0" top="0" bottom="0" header="0.27" footer="0.27"/>
  <pageSetup scale="83" orientation="portrait" r:id="rId1"/>
  <headerFooter alignWithMargins="0">
    <oddHeader xml:space="preserve">&amp;C 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I6:I18"/>
  <sheetViews>
    <sheetView workbookViewId="0">
      <selection activeCell="D5" sqref="D5:K25"/>
    </sheetView>
  </sheetViews>
  <sheetFormatPr defaultColWidth="8.85546875" defaultRowHeight="12.75" x14ac:dyDescent="0.2"/>
  <cols>
    <col min="1" max="16384" width="8.85546875" style="78"/>
  </cols>
  <sheetData>
    <row r="6" spans="9:9" x14ac:dyDescent="0.2">
      <c r="I6" s="79"/>
    </row>
    <row r="7" spans="9:9" x14ac:dyDescent="0.2">
      <c r="I7" s="79"/>
    </row>
    <row r="8" spans="9:9" x14ac:dyDescent="0.2">
      <c r="I8" s="79"/>
    </row>
    <row r="9" spans="9:9" x14ac:dyDescent="0.2">
      <c r="I9" s="79"/>
    </row>
    <row r="10" spans="9:9" x14ac:dyDescent="0.2">
      <c r="I10" s="79"/>
    </row>
    <row r="11" spans="9:9" x14ac:dyDescent="0.2">
      <c r="I11" s="79"/>
    </row>
    <row r="12" spans="9:9" x14ac:dyDescent="0.2">
      <c r="I12" s="79"/>
    </row>
    <row r="13" spans="9:9" x14ac:dyDescent="0.2">
      <c r="I13" s="79"/>
    </row>
    <row r="14" spans="9:9" x14ac:dyDescent="0.2">
      <c r="I14" s="79"/>
    </row>
    <row r="15" spans="9:9" x14ac:dyDescent="0.2">
      <c r="I15" s="79"/>
    </row>
    <row r="16" spans="9:9" x14ac:dyDescent="0.2">
      <c r="I16" s="79"/>
    </row>
    <row r="18" spans="9:9" x14ac:dyDescent="0.2">
      <c r="I18" s="79"/>
    </row>
  </sheetData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I6:I16"/>
  <sheetViews>
    <sheetView workbookViewId="0">
      <selection activeCell="D6" sqref="D6:J22"/>
    </sheetView>
  </sheetViews>
  <sheetFormatPr defaultColWidth="8.85546875" defaultRowHeight="12.75" x14ac:dyDescent="0.2"/>
  <sheetData>
    <row r="6" spans="9:9" x14ac:dyDescent="0.2">
      <c r="I6" s="77"/>
    </row>
    <row r="7" spans="9:9" x14ac:dyDescent="0.2">
      <c r="I7" s="77"/>
    </row>
    <row r="8" spans="9:9" x14ac:dyDescent="0.2">
      <c r="I8" s="77"/>
    </row>
    <row r="9" spans="9:9" x14ac:dyDescent="0.2">
      <c r="I9" s="77"/>
    </row>
    <row r="10" spans="9:9" x14ac:dyDescent="0.2">
      <c r="I10" s="77"/>
    </row>
    <row r="11" spans="9:9" x14ac:dyDescent="0.2">
      <c r="I11" s="77"/>
    </row>
    <row r="12" spans="9:9" x14ac:dyDescent="0.2">
      <c r="I12" s="77"/>
    </row>
    <row r="13" spans="9:9" x14ac:dyDescent="0.2">
      <c r="I13" s="77"/>
    </row>
    <row r="14" spans="9:9" x14ac:dyDescent="0.2">
      <c r="I14" s="77"/>
    </row>
    <row r="15" spans="9:9" x14ac:dyDescent="0.2">
      <c r="I15" s="77"/>
    </row>
    <row r="16" spans="9:9" x14ac:dyDescent="0.2">
      <c r="I16" s="7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IRRCornReduced2023</vt:lpstr>
      <vt:lpstr>Sheet1 (2)</vt:lpstr>
      <vt:lpstr>Sheet1</vt:lpstr>
      <vt:lpstr>IRRCornReduced2023!Print_Area</vt:lpstr>
    </vt:vector>
  </TitlesOfParts>
  <Company>ACES, CoAg, AAES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 W Runge</dc:creator>
  <cp:lastModifiedBy>Max Runge</cp:lastModifiedBy>
  <cp:lastPrinted>2023-03-27T14:10:43Z</cp:lastPrinted>
  <dcterms:created xsi:type="dcterms:W3CDTF">2010-03-12T14:26:32Z</dcterms:created>
  <dcterms:modified xsi:type="dcterms:W3CDTF">2023-03-31T19:35:26Z</dcterms:modified>
</cp:coreProperties>
</file>