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tComm-DayEditors/Enterprise Budgets/"/>
    </mc:Choice>
  </mc:AlternateContent>
  <xr:revisionPtr revIDLastSave="0" documentId="13_ncr:1_{746F5B43-57F9-DE4C-AE07-8CDB1C73B4E5}" xr6:coauthVersionLast="47" xr6:coauthVersionMax="47" xr10:uidLastSave="{00000000-0000-0000-0000-000000000000}"/>
  <bookViews>
    <workbookView xWindow="0" yWindow="500" windowWidth="35840" windowHeight="20420" xr2:uid="{81EAFE71-F952-4239-BC72-506DAF9C41DE}"/>
  </bookViews>
  <sheets>
    <sheet name="SWEET CORN" sheetId="1" r:id="rId1"/>
  </sheets>
  <definedNames>
    <definedName name="_xlnm.Print_Area" localSheetId="0">'SWEET CORN'!$A$1:$G$89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1" i="1"/>
  <c r="F57" i="1" l="1"/>
  <c r="F48" i="1"/>
  <c r="E37" i="1"/>
  <c r="F37" i="1" s="1"/>
  <c r="F36" i="1"/>
  <c r="F35" i="1"/>
  <c r="F34" i="1"/>
  <c r="F30" i="1"/>
  <c r="F29" i="1"/>
  <c r="F28" i="1"/>
  <c r="F27" i="1"/>
  <c r="F26" i="1"/>
  <c r="F25" i="1"/>
  <c r="F24" i="1"/>
  <c r="F23" i="1"/>
  <c r="F22" i="1"/>
  <c r="F20" i="1"/>
  <c r="F19" i="1"/>
  <c r="F18" i="1"/>
  <c r="F13" i="1"/>
  <c r="D39" i="1" l="1"/>
  <c r="F39" i="1" s="1"/>
  <c r="F41" i="1" s="1"/>
  <c r="D84" i="1" l="1"/>
  <c r="D76" i="1"/>
  <c r="E84" i="1"/>
  <c r="C76" i="1"/>
  <c r="C78" i="1"/>
  <c r="G84" i="1"/>
  <c r="F84" i="1"/>
  <c r="E78" i="1"/>
  <c r="C84" i="1"/>
  <c r="F78" i="1"/>
  <c r="E82" i="1"/>
  <c r="G78" i="1"/>
  <c r="F82" i="1"/>
  <c r="D78" i="1"/>
  <c r="G82" i="1"/>
  <c r="D82" i="1"/>
  <c r="G76" i="1"/>
  <c r="E76" i="1"/>
  <c r="F76" i="1"/>
  <c r="C82" i="1"/>
  <c r="D80" i="1"/>
  <c r="F80" i="1"/>
  <c r="C80" i="1"/>
  <c r="E80" i="1"/>
  <c r="G80" i="1"/>
  <c r="D46" i="1"/>
  <c r="F46" i="1" s="1"/>
  <c r="F51" i="1" s="1"/>
  <c r="F53" i="1" s="1"/>
  <c r="F55" i="1" s="1"/>
  <c r="F59" i="1" s="1"/>
  <c r="F43" i="1"/>
</calcChain>
</file>

<file path=xl/sharedStrings.xml><?xml version="1.0" encoding="utf-8"?>
<sst xmlns="http://schemas.openxmlformats.org/spreadsheetml/2006/main" count="82" uniqueCount="68">
  <si>
    <t>Enterprise Planning Budget Summary</t>
  </si>
  <si>
    <t>ALABAMA 2021</t>
  </si>
  <si>
    <t>Note: To customize this budget, you can change the numbers in blue</t>
  </si>
  <si>
    <t xml:space="preserve">Reminder: Your costs and returns will vary. The values listed are intended for use in planning. </t>
  </si>
  <si>
    <t>ESTIMATED COSTS PER ACRE:</t>
  </si>
  <si>
    <t>UNIT</t>
  </si>
  <si>
    <t>QUANTITY</t>
  </si>
  <si>
    <t>COST PER UNIT</t>
  </si>
  <si>
    <t>TOTAL PER ACRE</t>
  </si>
  <si>
    <t>YOUR FARM</t>
  </si>
  <si>
    <t>TOTAL RECEIPTS</t>
  </si>
  <si>
    <t>VARIABLE COSTS</t>
  </si>
  <si>
    <t>PRE-HARVEST</t>
  </si>
  <si>
    <t>SOIL TEST</t>
  </si>
  <si>
    <t>ACRE</t>
  </si>
  <si>
    <t>SEEDS</t>
  </si>
  <si>
    <t>LBS</t>
  </si>
  <si>
    <t>LIME</t>
  </si>
  <si>
    <t>TON</t>
  </si>
  <si>
    <t>FERTILIZER</t>
  </si>
  <si>
    <t xml:space="preserve">     NITROGEN</t>
  </si>
  <si>
    <t xml:space="preserve">     PHOSPHORUS</t>
  </si>
  <si>
    <t xml:space="preserve">     POTASSIUM</t>
  </si>
  <si>
    <t>MACHINERY (PRE-HARVEST)</t>
  </si>
  <si>
    <t>HERBICIDES</t>
  </si>
  <si>
    <t>INSECTICIDES</t>
  </si>
  <si>
    <t>FUNGICIDES</t>
  </si>
  <si>
    <t>LAND RENT</t>
  </si>
  <si>
    <t>CROP INSURANCE</t>
  </si>
  <si>
    <t>HARVEST:</t>
  </si>
  <si>
    <t>HARVEST LABOR*</t>
  </si>
  <si>
    <t>HOURS</t>
  </si>
  <si>
    <t>EACH</t>
  </si>
  <si>
    <t>MARKETING</t>
  </si>
  <si>
    <t>INTEREST ON OPERATING CAPITAL</t>
  </si>
  <si>
    <t>DOLLARS</t>
  </si>
  <si>
    <t>TOTAL VARIABLE COSTS</t>
  </si>
  <si>
    <t>INCOME ABOVE VARIABLE COSTS</t>
  </si>
  <si>
    <t>FIXED COSTS</t>
  </si>
  <si>
    <t>MISC. OVERHEAD</t>
  </si>
  <si>
    <t>LAND OWNERSHIP</t>
  </si>
  <si>
    <t>MACHINERY</t>
  </si>
  <si>
    <t>TOTAL FIXED COSTS</t>
  </si>
  <si>
    <t>TOTAL COSTS</t>
  </si>
  <si>
    <t>RETURN TO OPERATOR LABOR, LAND, CAPITAL</t>
  </si>
  <si>
    <t>OPERATOR LABOR</t>
  </si>
  <si>
    <t>RETURNS TO LAND AND CAPITAL</t>
  </si>
  <si>
    <t>*2021  H2-A labor rates used</t>
  </si>
  <si>
    <t>INCOME ABOVE VARIBLE COSTS WITH VARYING PRICES AND YIELDS</t>
  </si>
  <si>
    <t>SWEET CORN</t>
  </si>
  <si>
    <t>CRATE</t>
  </si>
  <si>
    <t>DOZEN</t>
  </si>
  <si>
    <t>YIELD (BY DOZEN)</t>
  </si>
  <si>
    <t>MACHINERY (TRAILER/FUEL)</t>
  </si>
  <si>
    <t>(DEPRECIATION, REPAIRS, MAINT.)</t>
  </si>
  <si>
    <t>COOLING</t>
  </si>
  <si>
    <t>CRATES</t>
  </si>
  <si>
    <t>HAND LABOR</t>
  </si>
  <si>
    <t>HOUR</t>
  </si>
  <si>
    <t>PRICE PER DOZEN</t>
  </si>
  <si>
    <t>(~300 crates of 5 doz)</t>
  </si>
  <si>
    <t>(~320 crates of 5 doz)</t>
  </si>
  <si>
    <t>(~400 crates of 5 doz)</t>
  </si>
  <si>
    <t>(~420 crates of 5 doz)</t>
  </si>
  <si>
    <t>Expected:(~350 crates of 5 doz)</t>
  </si>
  <si>
    <t>www.aces.edu</t>
  </si>
  <si>
    <r>
      <t xml:space="preserve">SWEET CORN </t>
    </r>
    <r>
      <rPr>
        <sz val="11"/>
        <color theme="1"/>
        <rFont val="Calibri"/>
        <family val="2"/>
        <scheme val="minor"/>
      </rPr>
      <t>NON-IRRIGATED, HAND HARVESTED, FRESH MARKET</t>
    </r>
  </si>
  <si>
    <r>
      <t xml:space="preserve">The Alabama Cooperative Extension System (Alabama A&amp;M University and Auburn University) is an equal opportunity educator and employer. Everyone is welcome! Please let us know if you have accessibility needs. </t>
    </r>
    <r>
      <rPr>
        <sz val="8.5"/>
        <color theme="8" tint="-0.499984740745262"/>
        <rFont val="Calibri"/>
        <family val="2"/>
        <scheme val="minor"/>
      </rPr>
      <t>©</t>
    </r>
    <r>
      <rPr>
        <b/>
        <sz val="8.5"/>
        <color theme="8" tint="-0.499984740745262"/>
        <rFont val="Calibri"/>
        <family val="2"/>
        <scheme val="minor"/>
      </rPr>
      <t xml:space="preserve"> 2021 by the Alabama Cooperative Extension System. All rights reserved.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</si>
</sst>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6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theme="8" tint="-0.499984740745262"/>
      <name val="Calibri"/>
      <family val="2"/>
      <scheme val="minor"/>
    </font>
    <font>
      <sz val="8.5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/>
    <xf numFmtId="4" fontId="0" fillId="0" borderId="0" xfId="0" applyNumberFormat="1"/>
    <xf numFmtId="164" fontId="0" fillId="0" borderId="0" xfId="0" applyNumberFormat="1"/>
    <xf numFmtId="4" fontId="5" fillId="0" borderId="0" xfId="0" applyNumberFormat="1" applyFont="1"/>
    <xf numFmtId="164" fontId="5" fillId="0" borderId="0" xfId="0" applyNumberFormat="1" applyFont="1"/>
    <xf numFmtId="0" fontId="0" fillId="0" borderId="1" xfId="0" applyBorder="1"/>
    <xf numFmtId="0" fontId="0" fillId="2" borderId="0" xfId="0" applyFill="1"/>
    <xf numFmtId="4" fontId="5" fillId="2" borderId="0" xfId="0" applyNumberFormat="1" applyFont="1" applyFill="1"/>
    <xf numFmtId="164" fontId="0" fillId="2" borderId="0" xfId="0" applyNumberFormat="1" applyFill="1"/>
    <xf numFmtId="0" fontId="0" fillId="0" borderId="2" xfId="0" applyBorder="1"/>
    <xf numFmtId="164" fontId="3" fillId="0" borderId="0" xfId="0" applyNumberFormat="1" applyFont="1"/>
    <xf numFmtId="9" fontId="5" fillId="0" borderId="0" xfId="2" applyFont="1"/>
    <xf numFmtId="164" fontId="0" fillId="0" borderId="3" xfId="0" applyNumberFormat="1" applyBorder="1"/>
    <xf numFmtId="0" fontId="2" fillId="0" borderId="2" xfId="0" applyFont="1" applyBorder="1"/>
    <xf numFmtId="4" fontId="5" fillId="0" borderId="2" xfId="0" applyNumberFormat="1" applyFont="1" applyBorder="1"/>
    <xf numFmtId="164" fontId="5" fillId="0" borderId="2" xfId="0" applyNumberFormat="1" applyFont="1" applyBorder="1"/>
    <xf numFmtId="164" fontId="0" fillId="0" borderId="2" xfId="0" applyNumberFormat="1" applyBorder="1"/>
    <xf numFmtId="0" fontId="5" fillId="2" borderId="0" xfId="0" applyFont="1" applyFill="1"/>
    <xf numFmtId="0" fontId="0" fillId="0" borderId="0" xfId="0" applyAlignment="1">
      <alignment horizontal="left" indent="1"/>
    </xf>
    <xf numFmtId="0" fontId="5" fillId="0" borderId="0" xfId="0" applyFont="1"/>
    <xf numFmtId="4" fontId="0" fillId="0" borderId="2" xfId="0" applyNumberFormat="1" applyBorder="1"/>
    <xf numFmtId="0" fontId="6" fillId="0" borderId="0" xfId="0" applyFont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2" xfId="0" applyBorder="1"/>
    <xf numFmtId="165" fontId="0" fillId="0" borderId="1" xfId="1" applyNumberFormat="1" applyFont="1" applyBorder="1" applyAlignment="1">
      <alignment horizontal="left" indent="2"/>
    </xf>
    <xf numFmtId="165" fontId="0" fillId="0" borderId="13" xfId="1" applyNumberFormat="1" applyFont="1" applyBorder="1" applyAlignment="1">
      <alignment horizontal="left" indent="2"/>
    </xf>
    <xf numFmtId="0" fontId="0" fillId="0" borderId="14" xfId="0" applyBorder="1" applyAlignment="1">
      <alignment horizontal="center"/>
    </xf>
    <xf numFmtId="165" fontId="0" fillId="0" borderId="0" xfId="0" applyNumberFormat="1"/>
    <xf numFmtId="0" fontId="0" fillId="0" borderId="15" xfId="0" applyBorder="1" applyAlignment="1">
      <alignment horizontal="center"/>
    </xf>
    <xf numFmtId="165" fontId="0" fillId="0" borderId="16" xfId="0" applyNumberFormat="1" applyBorder="1"/>
    <xf numFmtId="165" fontId="0" fillId="0" borderId="0" xfId="1" applyNumberFormat="1" applyFont="1" applyBorder="1" applyAlignment="1">
      <alignment horizontal="left" indent="2"/>
    </xf>
    <xf numFmtId="165" fontId="0" fillId="0" borderId="8" xfId="1" applyNumberFormat="1" applyFont="1" applyBorder="1" applyAlignment="1">
      <alignment horizontal="left" indent="2"/>
    </xf>
    <xf numFmtId="165" fontId="7" fillId="0" borderId="16" xfId="0" applyNumberFormat="1" applyFont="1" applyBorder="1"/>
    <xf numFmtId="0" fontId="0" fillId="0" borderId="14" xfId="0" applyBorder="1" applyAlignment="1">
      <alignment horizontal="left"/>
    </xf>
    <xf numFmtId="165" fontId="0" fillId="0" borderId="0" xfId="0" applyNumberFormat="1" applyBorder="1"/>
    <xf numFmtId="0" fontId="0" fillId="0" borderId="7" xfId="0" applyFill="1" applyBorder="1"/>
    <xf numFmtId="165" fontId="0" fillId="0" borderId="1" xfId="0" applyNumberFormat="1" applyBorder="1"/>
    <xf numFmtId="0" fontId="9" fillId="0" borderId="0" xfId="0" applyFont="1" applyAlignment="1">
      <alignment vertical="center" wrapText="1"/>
    </xf>
    <xf numFmtId="0" fontId="8" fillId="0" borderId="0" xfId="3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3" applyAlignment="1">
      <alignment horizontal="center" vertical="center"/>
    </xf>
    <xf numFmtId="0" fontId="2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1052285</xdr:colOff>
      <xdr:row>2</xdr:row>
      <xdr:rowOff>0</xdr:rowOff>
    </xdr:from>
    <xdr:to>
      <xdr:col>6</xdr:col>
      <xdr:colOff>1033152</xdr:colOff>
      <xdr:row>5</xdr:row>
      <xdr:rowOff>26857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3EE35B-4689-0742-B35F-1CE8F4DA6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6571" y="399143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A647-3FA2-45C1-9883-D9311A1C3C02}">
  <sheetPr>
    <pageSetUpPr fitToPage="1"/>
  </sheetPr>
  <dimension ref="A1:H94"/>
  <sheetViews>
    <sheetView tabSelected="1" topLeftCell="A51" zoomScale="70" zoomScaleNormal="70" workbookViewId="0">
      <selection activeCell="J62" sqref="J62"/>
    </sheetView>
  </sheetViews>
  <sheetFormatPr baseColWidth="10" defaultColWidth="8.83203125" defaultRowHeight="15" x14ac:dyDescent="0.2"/>
  <cols>
    <col min="1" max="1" width="3.83203125" customWidth="1"/>
    <col min="2" max="2" width="38.6640625" customWidth="1"/>
    <col min="3" max="3" width="12.6640625" customWidth="1"/>
    <col min="4" max="7" width="15.6640625" customWidth="1"/>
  </cols>
  <sheetData>
    <row r="1" spans="1:8" x14ac:dyDescent="0.2">
      <c r="A1" t="s">
        <v>0</v>
      </c>
      <c r="F1" t="s">
        <v>1</v>
      </c>
    </row>
    <row r="3" spans="1:8" x14ac:dyDescent="0.2">
      <c r="A3" s="55" t="s">
        <v>66</v>
      </c>
      <c r="B3" s="55"/>
      <c r="C3" s="55"/>
      <c r="D3" s="55"/>
    </row>
    <row r="4" spans="1:8" x14ac:dyDescent="0.2">
      <c r="A4" s="2" t="s">
        <v>2</v>
      </c>
    </row>
    <row r="5" spans="1:8" x14ac:dyDescent="0.2">
      <c r="A5" t="s">
        <v>3</v>
      </c>
    </row>
    <row r="10" spans="1:8" x14ac:dyDescent="0.2">
      <c r="A10" s="1" t="s">
        <v>4</v>
      </c>
    </row>
    <row r="11" spans="1:8" ht="30" customHeight="1" x14ac:dyDescent="0.2">
      <c r="C11" s="3" t="s">
        <v>5</v>
      </c>
      <c r="D11" s="3" t="s">
        <v>6</v>
      </c>
      <c r="E11" s="3" t="s">
        <v>7</v>
      </c>
      <c r="F11" s="3" t="s">
        <v>8</v>
      </c>
      <c r="G11" s="4" t="s">
        <v>9</v>
      </c>
      <c r="H11" s="5"/>
    </row>
    <row r="12" spans="1:8" x14ac:dyDescent="0.2">
      <c r="A12" s="6" t="s">
        <v>10</v>
      </c>
      <c r="D12" s="7"/>
      <c r="E12" s="8"/>
      <c r="F12" s="8"/>
    </row>
    <row r="13" spans="1:8" x14ac:dyDescent="0.2">
      <c r="B13" t="s">
        <v>49</v>
      </c>
      <c r="C13" t="s">
        <v>51</v>
      </c>
      <c r="D13" s="9">
        <v>1800</v>
      </c>
      <c r="E13" s="10">
        <v>3.5</v>
      </c>
      <c r="F13" s="8">
        <f>D13*E13</f>
        <v>6300</v>
      </c>
      <c r="G13" s="11"/>
    </row>
    <row r="14" spans="1:8" x14ac:dyDescent="0.2">
      <c r="D14" s="9"/>
      <c r="E14" s="8"/>
      <c r="F14" s="8"/>
    </row>
    <row r="15" spans="1:8" x14ac:dyDescent="0.2">
      <c r="A15" s="12"/>
      <c r="B15" s="12"/>
      <c r="C15" s="12"/>
      <c r="D15" s="13"/>
      <c r="E15" s="14"/>
      <c r="F15" s="14"/>
      <c r="G15" s="12"/>
    </row>
    <row r="16" spans="1:8" x14ac:dyDescent="0.2">
      <c r="A16" t="s">
        <v>11</v>
      </c>
      <c r="D16" s="9"/>
      <c r="E16" s="8"/>
      <c r="F16" s="8"/>
    </row>
    <row r="17" spans="2:7" x14ac:dyDescent="0.2">
      <c r="B17" s="6" t="s">
        <v>12</v>
      </c>
      <c r="D17" s="9"/>
      <c r="E17" s="8"/>
      <c r="F17" s="8"/>
    </row>
    <row r="18" spans="2:7" x14ac:dyDescent="0.2">
      <c r="B18" t="s">
        <v>13</v>
      </c>
      <c r="C18" t="s">
        <v>14</v>
      </c>
      <c r="D18" s="9">
        <v>1</v>
      </c>
      <c r="E18" s="10">
        <v>7</v>
      </c>
      <c r="F18" s="8">
        <f>D18*E18</f>
        <v>7</v>
      </c>
      <c r="G18" s="11"/>
    </row>
    <row r="19" spans="2:7" x14ac:dyDescent="0.2">
      <c r="B19" t="s">
        <v>15</v>
      </c>
      <c r="C19" t="s">
        <v>16</v>
      </c>
      <c r="D19" s="9">
        <v>12</v>
      </c>
      <c r="E19" s="10">
        <v>23</v>
      </c>
      <c r="F19" s="8">
        <f t="shared" ref="F19:F39" si="0">D19*E19</f>
        <v>276</v>
      </c>
      <c r="G19" s="15"/>
    </row>
    <row r="20" spans="2:7" x14ac:dyDescent="0.2">
      <c r="B20" t="s">
        <v>17</v>
      </c>
      <c r="C20" t="s">
        <v>18</v>
      </c>
      <c r="D20" s="9">
        <v>1</v>
      </c>
      <c r="E20" s="10">
        <v>40</v>
      </c>
      <c r="F20" s="8">
        <f t="shared" si="0"/>
        <v>40</v>
      </c>
      <c r="G20" s="15"/>
    </row>
    <row r="21" spans="2:7" x14ac:dyDescent="0.2">
      <c r="B21" t="s">
        <v>19</v>
      </c>
      <c r="D21" s="9"/>
      <c r="E21" s="10"/>
      <c r="F21" s="8"/>
    </row>
    <row r="22" spans="2:7" x14ac:dyDescent="0.2">
      <c r="B22" t="s">
        <v>20</v>
      </c>
      <c r="C22" t="s">
        <v>5</v>
      </c>
      <c r="D22" s="9">
        <v>229.5</v>
      </c>
      <c r="E22" s="10">
        <v>0.43</v>
      </c>
      <c r="F22" s="8">
        <f t="shared" si="0"/>
        <v>98.685000000000002</v>
      </c>
      <c r="G22" s="11"/>
    </row>
    <row r="23" spans="2:7" x14ac:dyDescent="0.2">
      <c r="B23" t="s">
        <v>21</v>
      </c>
      <c r="C23" t="s">
        <v>5</v>
      </c>
      <c r="D23" s="9">
        <v>97.5</v>
      </c>
      <c r="E23" s="10">
        <v>0.38</v>
      </c>
      <c r="F23" s="8">
        <f t="shared" si="0"/>
        <v>37.049999999999997</v>
      </c>
      <c r="G23" s="15"/>
    </row>
    <row r="24" spans="2:7" x14ac:dyDescent="0.2">
      <c r="B24" t="s">
        <v>22</v>
      </c>
      <c r="C24" t="s">
        <v>5</v>
      </c>
      <c r="D24" s="9">
        <v>97.5</v>
      </c>
      <c r="E24" s="10">
        <v>0.33</v>
      </c>
      <c r="F24" s="8">
        <f t="shared" si="0"/>
        <v>32.175000000000004</v>
      </c>
      <c r="G24" s="15"/>
    </row>
    <row r="25" spans="2:7" x14ac:dyDescent="0.2">
      <c r="B25" t="s">
        <v>23</v>
      </c>
      <c r="C25" t="s">
        <v>14</v>
      </c>
      <c r="D25" s="9">
        <v>1</v>
      </c>
      <c r="E25" s="10">
        <v>55.15</v>
      </c>
      <c r="F25" s="8">
        <f t="shared" si="0"/>
        <v>55.15</v>
      </c>
      <c r="G25" s="11"/>
    </row>
    <row r="26" spans="2:7" x14ac:dyDescent="0.2">
      <c r="B26" t="s">
        <v>24</v>
      </c>
      <c r="C26" t="s">
        <v>14</v>
      </c>
      <c r="D26" s="9">
        <v>1</v>
      </c>
      <c r="E26" s="10">
        <v>120</v>
      </c>
      <c r="F26" s="8">
        <f t="shared" si="0"/>
        <v>120</v>
      </c>
      <c r="G26" s="15"/>
    </row>
    <row r="27" spans="2:7" x14ac:dyDescent="0.2">
      <c r="B27" t="s">
        <v>25</v>
      </c>
      <c r="C27" t="s">
        <v>14</v>
      </c>
      <c r="D27" s="9">
        <v>1</v>
      </c>
      <c r="E27" s="10">
        <v>312.5</v>
      </c>
      <c r="F27" s="8">
        <f t="shared" si="0"/>
        <v>312.5</v>
      </c>
      <c r="G27" s="15"/>
    </row>
    <row r="28" spans="2:7" x14ac:dyDescent="0.2">
      <c r="B28" t="s">
        <v>26</v>
      </c>
      <c r="C28" t="s">
        <v>14</v>
      </c>
      <c r="D28" s="9">
        <v>1</v>
      </c>
      <c r="E28" s="10">
        <v>0</v>
      </c>
      <c r="F28" s="8">
        <f t="shared" si="0"/>
        <v>0</v>
      </c>
      <c r="G28" s="15"/>
    </row>
    <row r="29" spans="2:7" x14ac:dyDescent="0.2">
      <c r="B29" t="s">
        <v>27</v>
      </c>
      <c r="C29" t="s">
        <v>14</v>
      </c>
      <c r="D29" s="9">
        <v>1</v>
      </c>
      <c r="E29" s="10">
        <v>100</v>
      </c>
      <c r="F29" s="8">
        <f>D29*E29</f>
        <v>100</v>
      </c>
      <c r="G29" s="15"/>
    </row>
    <row r="30" spans="2:7" x14ac:dyDescent="0.2">
      <c r="B30" t="s">
        <v>28</v>
      </c>
      <c r="C30" t="s">
        <v>14</v>
      </c>
      <c r="D30" s="9">
        <v>1</v>
      </c>
      <c r="E30" s="10">
        <v>0</v>
      </c>
      <c r="F30" s="8">
        <f>D30*E30</f>
        <v>0</v>
      </c>
      <c r="G30" s="15"/>
    </row>
    <row r="31" spans="2:7" x14ac:dyDescent="0.2">
      <c r="B31" t="s">
        <v>57</v>
      </c>
      <c r="C31" t="s">
        <v>58</v>
      </c>
      <c r="D31" s="9">
        <v>4</v>
      </c>
      <c r="E31" s="10">
        <v>12</v>
      </c>
      <c r="F31" s="8">
        <f>D31*E31</f>
        <v>48</v>
      </c>
      <c r="G31" s="15"/>
    </row>
    <row r="32" spans="2:7" x14ac:dyDescent="0.2">
      <c r="D32" s="9"/>
      <c r="E32" s="10"/>
      <c r="F32" s="8"/>
    </row>
    <row r="33" spans="1:7" x14ac:dyDescent="0.2">
      <c r="B33" s="6" t="s">
        <v>29</v>
      </c>
      <c r="D33" s="9"/>
      <c r="E33" s="16"/>
      <c r="F33" s="8"/>
    </row>
    <row r="34" spans="1:7" x14ac:dyDescent="0.2">
      <c r="B34" t="s">
        <v>53</v>
      </c>
      <c r="C34" t="s">
        <v>14</v>
      </c>
      <c r="D34" s="9">
        <v>1</v>
      </c>
      <c r="E34" s="10">
        <v>43.06</v>
      </c>
      <c r="F34" s="8">
        <f t="shared" si="0"/>
        <v>43.06</v>
      </c>
      <c r="G34" s="11"/>
    </row>
    <row r="35" spans="1:7" x14ac:dyDescent="0.2">
      <c r="B35" t="s">
        <v>30</v>
      </c>
      <c r="C35" t="s">
        <v>31</v>
      </c>
      <c r="D35" s="9">
        <v>50</v>
      </c>
      <c r="E35" s="10">
        <v>12</v>
      </c>
      <c r="F35" s="8">
        <f t="shared" si="0"/>
        <v>600</v>
      </c>
      <c r="G35" s="15"/>
    </row>
    <row r="36" spans="1:7" x14ac:dyDescent="0.2">
      <c r="B36" t="s">
        <v>56</v>
      </c>
      <c r="C36" t="s">
        <v>32</v>
      </c>
      <c r="D36" s="9">
        <v>350</v>
      </c>
      <c r="E36" s="10">
        <v>2.65</v>
      </c>
      <c r="F36" s="8">
        <f>D36*E36</f>
        <v>927.5</v>
      </c>
      <c r="G36" s="15"/>
    </row>
    <row r="37" spans="1:7" x14ac:dyDescent="0.2">
      <c r="B37" t="s">
        <v>33</v>
      </c>
      <c r="C37" t="s">
        <v>50</v>
      </c>
      <c r="D37" s="9">
        <v>350</v>
      </c>
      <c r="E37" s="10">
        <f>0.1*E13</f>
        <v>0.35000000000000003</v>
      </c>
      <c r="F37" s="8">
        <f t="shared" si="0"/>
        <v>122.50000000000001</v>
      </c>
      <c r="G37" s="15"/>
    </row>
    <row r="38" spans="1:7" x14ac:dyDescent="0.2">
      <c r="B38" t="s">
        <v>55</v>
      </c>
      <c r="C38" t="s">
        <v>50</v>
      </c>
      <c r="D38" s="9">
        <v>350</v>
      </c>
      <c r="E38" s="10">
        <v>1.6</v>
      </c>
      <c r="F38" s="8">
        <f t="shared" si="0"/>
        <v>560</v>
      </c>
      <c r="G38" s="11"/>
    </row>
    <row r="39" spans="1:7" x14ac:dyDescent="0.2">
      <c r="B39" t="s">
        <v>34</v>
      </c>
      <c r="C39" t="s">
        <v>35</v>
      </c>
      <c r="D39" s="9">
        <f>(SUM(F18:F37)*6/12)</f>
        <v>1409.8100000000002</v>
      </c>
      <c r="E39" s="17">
        <v>0.04</v>
      </c>
      <c r="F39" s="8">
        <f t="shared" si="0"/>
        <v>56.392400000000009</v>
      </c>
      <c r="G39" s="11"/>
    </row>
    <row r="40" spans="1:7" x14ac:dyDescent="0.2">
      <c r="D40" s="9"/>
      <c r="E40" s="10"/>
      <c r="F40" s="8"/>
    </row>
    <row r="41" spans="1:7" ht="16" thickBot="1" x14ac:dyDescent="0.25">
      <c r="A41" s="6" t="s">
        <v>36</v>
      </c>
      <c r="D41" s="9"/>
      <c r="E41" s="10"/>
      <c r="F41" s="18">
        <f>SUM(F18:F39)</f>
        <v>3436.0124000000001</v>
      </c>
      <c r="G41" s="11"/>
    </row>
    <row r="42" spans="1:7" ht="16" thickTop="1" x14ac:dyDescent="0.2">
      <c r="D42" s="9"/>
      <c r="E42" s="10"/>
      <c r="F42" s="8"/>
    </row>
    <row r="43" spans="1:7" x14ac:dyDescent="0.2">
      <c r="A43" s="19" t="s">
        <v>37</v>
      </c>
      <c r="B43" s="15"/>
      <c r="C43" s="15"/>
      <c r="D43" s="20"/>
      <c r="E43" s="21"/>
      <c r="F43" s="22">
        <f>F13-F41</f>
        <v>2863.9875999999999</v>
      </c>
      <c r="G43" s="15"/>
    </row>
    <row r="44" spans="1:7" x14ac:dyDescent="0.2">
      <c r="A44" s="12"/>
      <c r="B44" s="12"/>
      <c r="C44" s="12"/>
      <c r="D44" s="23"/>
      <c r="E44" s="23"/>
      <c r="F44" s="12"/>
      <c r="G44" s="12"/>
    </row>
    <row r="45" spans="1:7" x14ac:dyDescent="0.2">
      <c r="A45" t="s">
        <v>38</v>
      </c>
      <c r="D45" s="9"/>
      <c r="E45" s="10"/>
      <c r="F45" s="8"/>
    </row>
    <row r="46" spans="1:7" x14ac:dyDescent="0.2">
      <c r="B46" t="s">
        <v>39</v>
      </c>
      <c r="C46" t="s">
        <v>35</v>
      </c>
      <c r="D46" s="9">
        <f>F41</f>
        <v>3436.0124000000001</v>
      </c>
      <c r="E46" s="17">
        <v>7.0000000000000007E-2</v>
      </c>
      <c r="F46" s="8">
        <f>D46*E46</f>
        <v>240.52086800000004</v>
      </c>
      <c r="G46" s="11"/>
    </row>
    <row r="47" spans="1:7" x14ac:dyDescent="0.2">
      <c r="B47" t="s">
        <v>40</v>
      </c>
      <c r="D47" s="9"/>
      <c r="E47" s="17"/>
      <c r="F47" s="8"/>
      <c r="G47" s="11"/>
    </row>
    <row r="48" spans="1:7" x14ac:dyDescent="0.2">
      <c r="B48" t="s">
        <v>41</v>
      </c>
      <c r="C48" t="s">
        <v>14</v>
      </c>
      <c r="D48" s="9">
        <v>1</v>
      </c>
      <c r="E48" s="10">
        <v>92.34</v>
      </c>
      <c r="F48" s="8">
        <f>D48*E48</f>
        <v>92.34</v>
      </c>
      <c r="G48" s="15"/>
    </row>
    <row r="49" spans="1:7" x14ac:dyDescent="0.2">
      <c r="B49" s="24" t="s">
        <v>54</v>
      </c>
      <c r="D49" s="25"/>
      <c r="E49" s="25"/>
    </row>
    <row r="50" spans="1:7" x14ac:dyDescent="0.2">
      <c r="D50" s="9"/>
      <c r="E50" s="10"/>
      <c r="F50" s="8"/>
    </row>
    <row r="51" spans="1:7" ht="16" thickBot="1" x14ac:dyDescent="0.25">
      <c r="A51" s="6" t="s">
        <v>42</v>
      </c>
      <c r="D51" s="9"/>
      <c r="E51" s="10"/>
      <c r="F51" s="18">
        <f>SUM(F46:F48)</f>
        <v>332.86086800000004</v>
      </c>
      <c r="G51" s="11"/>
    </row>
    <row r="52" spans="1:7" ht="16" thickTop="1" x14ac:dyDescent="0.2">
      <c r="D52" s="9"/>
      <c r="E52" s="10"/>
      <c r="F52" s="8"/>
    </row>
    <row r="53" spans="1:7" ht="16" thickBot="1" x14ac:dyDescent="0.25">
      <c r="A53" s="6" t="s">
        <v>43</v>
      </c>
      <c r="D53" s="9"/>
      <c r="E53" s="10"/>
      <c r="F53" s="18">
        <f>SUM(F41+F51)</f>
        <v>3768.8732680000003</v>
      </c>
      <c r="G53" s="11"/>
    </row>
    <row r="54" spans="1:7" ht="16" thickTop="1" x14ac:dyDescent="0.2">
      <c r="D54" s="9"/>
      <c r="E54" s="10"/>
      <c r="F54" s="8"/>
    </row>
    <row r="55" spans="1:7" x14ac:dyDescent="0.2">
      <c r="A55" t="s">
        <v>44</v>
      </c>
      <c r="D55" s="9"/>
      <c r="E55" s="10"/>
      <c r="F55" s="8">
        <f>F13-F53</f>
        <v>2531.1267319999997</v>
      </c>
      <c r="G55" s="11"/>
    </row>
    <row r="56" spans="1:7" x14ac:dyDescent="0.2">
      <c r="D56" s="9"/>
      <c r="E56" s="10"/>
      <c r="F56" s="8"/>
    </row>
    <row r="57" spans="1:7" x14ac:dyDescent="0.2">
      <c r="A57" t="s">
        <v>45</v>
      </c>
      <c r="C57" t="s">
        <v>31</v>
      </c>
      <c r="D57" s="9">
        <v>20</v>
      </c>
      <c r="E57" s="10">
        <v>15</v>
      </c>
      <c r="F57" s="8">
        <f>D57*E57</f>
        <v>300</v>
      </c>
    </row>
    <row r="58" spans="1:7" x14ac:dyDescent="0.2">
      <c r="D58" s="7"/>
      <c r="E58" s="8"/>
      <c r="F58" s="8"/>
    </row>
    <row r="59" spans="1:7" x14ac:dyDescent="0.2">
      <c r="A59" s="19" t="s">
        <v>46</v>
      </c>
      <c r="B59" s="15"/>
      <c r="C59" s="15"/>
      <c r="D59" s="26"/>
      <c r="E59" s="22"/>
      <c r="F59" s="22">
        <f>F55-F57</f>
        <v>2231.1267319999997</v>
      </c>
      <c r="G59" s="15"/>
    </row>
    <row r="61" spans="1:7" x14ac:dyDescent="0.2">
      <c r="A61" s="12"/>
      <c r="B61" s="12"/>
      <c r="C61" s="12"/>
      <c r="D61" s="12"/>
      <c r="E61" s="12"/>
      <c r="F61" s="12"/>
      <c r="G61" s="12"/>
    </row>
    <row r="62" spans="1:7" x14ac:dyDescent="0.2">
      <c r="A62" t="s">
        <v>47</v>
      </c>
    </row>
    <row r="70" spans="1:8" ht="16" thickBot="1" x14ac:dyDescent="0.25">
      <c r="A70" s="27"/>
    </row>
    <row r="71" spans="1:8" x14ac:dyDescent="0.2">
      <c r="B71" s="28" t="s">
        <v>48</v>
      </c>
      <c r="C71" s="29"/>
      <c r="D71" s="29"/>
      <c r="E71" s="29"/>
      <c r="F71" s="29"/>
      <c r="G71" s="30"/>
    </row>
    <row r="72" spans="1:8" x14ac:dyDescent="0.2">
      <c r="B72" s="31"/>
      <c r="G72" s="32"/>
    </row>
    <row r="73" spans="1:8" x14ac:dyDescent="0.2">
      <c r="B73" s="33" t="s">
        <v>52</v>
      </c>
      <c r="C73" s="50" t="s">
        <v>59</v>
      </c>
      <c r="D73" s="51"/>
      <c r="E73" s="51"/>
      <c r="F73" s="51"/>
      <c r="G73" s="52"/>
    </row>
    <row r="74" spans="1:8" x14ac:dyDescent="0.2">
      <c r="B74" s="34"/>
      <c r="C74" s="35">
        <v>2.5</v>
      </c>
      <c r="D74" s="35">
        <v>3</v>
      </c>
      <c r="E74" s="35">
        <v>3.5</v>
      </c>
      <c r="F74" s="35">
        <v>4</v>
      </c>
      <c r="G74" s="36">
        <v>4.5</v>
      </c>
    </row>
    <row r="75" spans="1:8" x14ac:dyDescent="0.2">
      <c r="B75" s="44" t="s">
        <v>60</v>
      </c>
      <c r="C75" s="41"/>
      <c r="D75" s="41"/>
      <c r="E75" s="41"/>
      <c r="F75" s="41"/>
      <c r="G75" s="42"/>
    </row>
    <row r="76" spans="1:8" x14ac:dyDescent="0.2">
      <c r="B76" s="37">
        <v>1500</v>
      </c>
      <c r="C76" s="38">
        <f>(($B76*C$74))-($F$41-$F$36-$F$37-$F$38)-(300*$E$36)-(300*$E$37)-(300*$E$38)</f>
        <v>543.98759999999993</v>
      </c>
      <c r="D76" s="38">
        <f>(($B76*D$74))-($F$41-$F$36-$F$37-$F$38)-(300*$E$36)-(300*$E$37)-(300*$E$38)</f>
        <v>1293.9875999999999</v>
      </c>
      <c r="E76" s="38">
        <f t="shared" ref="E76:G76" si="1">(($B76*E$74))-($F$41-$F$36-$F$37-$F$38)-(300*$E$36)-(300*$E$37)-(300*$E$38)</f>
        <v>2043.9875999999999</v>
      </c>
      <c r="F76" s="38">
        <f t="shared" si="1"/>
        <v>2793.9876000000004</v>
      </c>
      <c r="G76" s="38">
        <f t="shared" si="1"/>
        <v>3543.9876000000004</v>
      </c>
      <c r="H76" s="46"/>
    </row>
    <row r="77" spans="1:8" x14ac:dyDescent="0.2">
      <c r="B77" s="44" t="s">
        <v>61</v>
      </c>
      <c r="C77" s="38"/>
      <c r="D77" s="38"/>
      <c r="E77" s="38"/>
      <c r="F77" s="38"/>
      <c r="G77" s="45"/>
      <c r="H77" s="46"/>
    </row>
    <row r="78" spans="1:8" x14ac:dyDescent="0.2">
      <c r="B78" s="37">
        <v>1600</v>
      </c>
      <c r="C78" s="38">
        <f>(($B78*C$74))-($F$41-$F$36-$F$37-$F$38)-(320*$E$36)-(320*$E$37)-(320*$E$38)</f>
        <v>701.98759999999993</v>
      </c>
      <c r="D78" s="38">
        <f>(($B78*D$74))-($F$41-$F$36-$F$37-$F$38)-(320*$E$36)-(320*$E$37)-(320*$E$38)</f>
        <v>1501.9875999999999</v>
      </c>
      <c r="E78" s="38">
        <f t="shared" ref="E78:G78" si="2">(($B78*E$74))-($F$41-$F$36-$F$37-$F$38)-(320*$E$36)-(320*$E$37)-(320*$E$38)</f>
        <v>2301.9875999999999</v>
      </c>
      <c r="F78" s="38">
        <f t="shared" si="2"/>
        <v>3101.9876000000004</v>
      </c>
      <c r="G78" s="38">
        <f t="shared" si="2"/>
        <v>3901.9876000000004</v>
      </c>
      <c r="H78" s="46"/>
    </row>
    <row r="79" spans="1:8" x14ac:dyDescent="0.2">
      <c r="B79" s="44" t="s">
        <v>64</v>
      </c>
      <c r="C79" s="38"/>
      <c r="D79" s="38"/>
      <c r="E79" s="38"/>
      <c r="F79" s="38"/>
      <c r="G79" s="45"/>
      <c r="H79" s="46"/>
    </row>
    <row r="80" spans="1:8" x14ac:dyDescent="0.2">
      <c r="B80" s="37">
        <v>1800</v>
      </c>
      <c r="C80" s="38">
        <f>(($B80*C$74))-($F$41-$F$36-$F$37-$F$38)-($D$36*$E$36)-($D$37*$E$37)-($D$38*$E$38)</f>
        <v>1063.9875999999999</v>
      </c>
      <c r="D80" s="38">
        <f>(($B80*D$74))-($F$41-$F$36-$F$37-$F$38)-($D$36*$E$36)-($D$37*$E$37)-($D$38*$E$38)</f>
        <v>1963.9875999999999</v>
      </c>
      <c r="E80" s="47">
        <f>(($B80*E$74))-($F$41-$F$36-$F$37-$F$38)-($D$36*$E$36)-($D$37*$E$37)-($D$38*$E$38)</f>
        <v>2863.9876000000004</v>
      </c>
      <c r="F80" s="38">
        <f>(($B80*F$74))-($F$41-$F$36-$F$37-$F$38)-($D$36*$E$36)-($D$37*$E$37)-($D$38*$E$38)</f>
        <v>3763.9876000000004</v>
      </c>
      <c r="G80" s="45">
        <f>(($B80*G$74))-($F$41-$F$36-$F$37-$F$38)-($D$36*$E$36)-($D$37*$E$37)-($D$38*$E$38)</f>
        <v>4663.9876000000004</v>
      </c>
      <c r="H80" s="46"/>
    </row>
    <row r="81" spans="1:8" x14ac:dyDescent="0.2">
      <c r="B81" s="44" t="s">
        <v>62</v>
      </c>
      <c r="C81" s="38"/>
      <c r="D81" s="38"/>
      <c r="E81" s="45"/>
      <c r="F81" s="38"/>
      <c r="G81" s="45"/>
      <c r="H81" s="46"/>
    </row>
    <row r="82" spans="1:8" x14ac:dyDescent="0.2">
      <c r="B82" s="37">
        <v>2000</v>
      </c>
      <c r="C82" s="38">
        <f>(($B82*C$74))-($F$41-$F$36-$F$37-$F$38)-(400*$E$36)-(400*$E$37)-(400*$E$38)</f>
        <v>1333.9875999999999</v>
      </c>
      <c r="D82" s="38">
        <f>(($B82*D$74))-($F$41-$F$36-$F$37-$F$38)-(400*$E$36)-(400*$E$37)-(400*$E$38)</f>
        <v>2333.9876000000004</v>
      </c>
      <c r="E82" s="38">
        <f t="shared" ref="E82:G82" si="3">(($B82*E$74))-($F$41-$F$36-$F$37-$F$38)-(400*$E$36)-(400*$E$37)-(400*$E$38)</f>
        <v>3333.9876000000004</v>
      </c>
      <c r="F82" s="38">
        <f t="shared" si="3"/>
        <v>4333.9876000000004</v>
      </c>
      <c r="G82" s="38">
        <f t="shared" si="3"/>
        <v>5333.9876000000004</v>
      </c>
      <c r="H82" s="46"/>
    </row>
    <row r="83" spans="1:8" x14ac:dyDescent="0.2">
      <c r="B83" s="44" t="s">
        <v>63</v>
      </c>
      <c r="C83" s="38"/>
      <c r="D83" s="38"/>
      <c r="E83" s="38"/>
      <c r="F83" s="38"/>
      <c r="G83" s="45"/>
      <c r="H83" s="46"/>
    </row>
    <row r="84" spans="1:8" x14ac:dyDescent="0.2">
      <c r="B84" s="37">
        <v>2100</v>
      </c>
      <c r="C84" s="38">
        <f>(($B84*C$74))-($F$41-$F$36-$F$37-$F$38)-(420*$E$36)-(420*$E$37)-(420*$E$38)</f>
        <v>1491.9875999999999</v>
      </c>
      <c r="D84" s="38">
        <f t="shared" ref="D84:F84" si="4">(($B84*D$74))-($F$41-$F$36-$F$37-$F$38)-(420*$E$36)-(420*$E$37)-(420*$E$38)</f>
        <v>2541.9876000000004</v>
      </c>
      <c r="E84" s="38">
        <f t="shared" si="4"/>
        <v>3591.9876000000004</v>
      </c>
      <c r="F84" s="38">
        <f t="shared" si="4"/>
        <v>4641.9876000000004</v>
      </c>
      <c r="G84" s="38">
        <f>(($B84*G$74))-($F$41-$F$36-$F$37-$F$38)-(420*$E$36)-(420*$E$37)-(420*$E$38)</f>
        <v>5691.9876000000004</v>
      </c>
      <c r="H84" s="46"/>
    </row>
    <row r="85" spans="1:8" ht="19" thickBot="1" x14ac:dyDescent="0.4">
      <c r="B85" s="39"/>
      <c r="C85" s="40"/>
      <c r="D85" s="40"/>
      <c r="E85" s="43"/>
      <c r="F85" s="40"/>
      <c r="G85" s="40"/>
      <c r="H85" s="46"/>
    </row>
    <row r="87" spans="1:8" ht="15" customHeight="1" x14ac:dyDescent="0.2">
      <c r="A87" s="53" t="s">
        <v>67</v>
      </c>
      <c r="B87" s="53"/>
      <c r="C87" s="53"/>
      <c r="D87" s="53"/>
      <c r="E87" s="53"/>
      <c r="F87" s="53"/>
      <c r="G87" s="53"/>
      <c r="H87" s="48"/>
    </row>
    <row r="88" spans="1:8" x14ac:dyDescent="0.2">
      <c r="A88" s="53"/>
      <c r="B88" s="53"/>
      <c r="C88" s="53"/>
      <c r="D88" s="53"/>
      <c r="E88" s="53"/>
      <c r="F88" s="53"/>
      <c r="G88" s="53"/>
      <c r="H88" s="48"/>
    </row>
    <row r="89" spans="1:8" x14ac:dyDescent="0.2">
      <c r="A89" s="54" t="s">
        <v>65</v>
      </c>
      <c r="B89" s="54"/>
      <c r="C89" s="54"/>
      <c r="D89" s="54"/>
      <c r="E89" s="54"/>
      <c r="F89" s="54"/>
      <c r="G89" s="54"/>
      <c r="H89" s="49"/>
    </row>
    <row r="94" spans="1:8" x14ac:dyDescent="0.2">
      <c r="B94" s="6"/>
    </row>
  </sheetData>
  <mergeCells count="4">
    <mergeCell ref="C73:G73"/>
    <mergeCell ref="A87:G88"/>
    <mergeCell ref="A89:G89"/>
    <mergeCell ref="A3:D3"/>
  </mergeCells>
  <hyperlinks>
    <hyperlink ref="A89" r:id="rId1" display="http://www.aces.edu/" xr:uid="{5C549183-C818-384D-8975-3A409FE08465}"/>
  </hyperlinks>
  <pageMargins left="0.7" right="0.7" top="0.75" bottom="0.75" header="0.3" footer="0.3"/>
  <pageSetup scale="70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SWEET CORN</vt:lpstr>
      <vt:lpstr>'SWEET CORN'!Print_Area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Boswell</dc:creator>
  <cp:lastModifiedBy>Microsoft Office User</cp:lastModifiedBy>
  <cp:lastPrinted>2021-10-25T20:17:09Z</cp:lastPrinted>
  <dcterms:created xsi:type="dcterms:W3CDTF">2021-08-04T20:33:32Z</dcterms:created>
  <dcterms:modified xsi:type="dcterms:W3CDTF">2021-10-27T17:13:32Z</dcterms:modified>
</cp:coreProperties>
</file>