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tComm-DayEditors/Enterprise Budgets/"/>
    </mc:Choice>
  </mc:AlternateContent>
  <xr:revisionPtr revIDLastSave="0" documentId="13_ncr:1_{291BF7F8-DDAE-FF42-AF90-68079EBF5A3D}" xr6:coauthVersionLast="47" xr6:coauthVersionMax="47" xr10:uidLastSave="{00000000-0000-0000-0000-000000000000}"/>
  <bookViews>
    <workbookView xWindow="6040" yWindow="500" windowWidth="27280" windowHeight="15600" xr2:uid="{05C25EC7-C6D2-4B94-A192-7FB88E954A7A}"/>
  </bookViews>
  <sheets>
    <sheet name="Sheet2" sheetId="2" r:id="rId1"/>
  </sheets>
  <definedNames>
    <definedName name="_xlnm.Print_Area" localSheetId="0">Sheet2!$A$1:$H$81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E76" i="2"/>
  <c r="F76" i="2"/>
  <c r="G76" i="2"/>
  <c r="C76" i="2"/>
  <c r="D74" i="2"/>
  <c r="E74" i="2"/>
  <c r="F74" i="2"/>
  <c r="G74" i="2"/>
  <c r="C74" i="2"/>
  <c r="D70" i="2"/>
  <c r="E70" i="2"/>
  <c r="F70" i="2"/>
  <c r="G70" i="2"/>
  <c r="G68" i="2"/>
  <c r="D68" i="2"/>
  <c r="E68" i="2"/>
  <c r="F68" i="2"/>
  <c r="C68" i="2"/>
  <c r="C70" i="2"/>
  <c r="C72" i="2"/>
  <c r="D72" i="2"/>
  <c r="F72" i="2"/>
  <c r="G72" i="2"/>
  <c r="E72" i="2"/>
  <c r="D36" i="2"/>
  <c r="F35" i="2" l="1"/>
  <c r="E34" i="2" l="1"/>
  <c r="F32" i="2"/>
  <c r="F54" i="2" l="1"/>
  <c r="F43" i="2"/>
  <c r="F45" i="2"/>
  <c r="F31" i="2"/>
  <c r="F33" i="2"/>
  <c r="F34" i="2"/>
  <c r="F30" i="2"/>
  <c r="F16" i="2"/>
  <c r="F17" i="2"/>
  <c r="F19" i="2"/>
  <c r="F20" i="2"/>
  <c r="F21" i="2"/>
  <c r="F22" i="2"/>
  <c r="F23" i="2"/>
  <c r="F24" i="2"/>
  <c r="F25" i="2"/>
  <c r="F26" i="2"/>
  <c r="F15" i="2"/>
  <c r="F10" i="2"/>
  <c r="F36" i="2" l="1"/>
  <c r="F38" i="2" s="1"/>
  <c r="F48" i="2"/>
  <c r="F50" i="2" l="1"/>
  <c r="F52" i="2" s="1"/>
  <c r="F56" i="2" s="1"/>
  <c r="F40" i="2"/>
</calcChain>
</file>

<file path=xl/sharedStrings.xml><?xml version="1.0" encoding="utf-8"?>
<sst xmlns="http://schemas.openxmlformats.org/spreadsheetml/2006/main" count="78" uniqueCount="64">
  <si>
    <t>Enterprise Planning Budget Summary</t>
  </si>
  <si>
    <t>ALABAMA 2021</t>
  </si>
  <si>
    <t>Note: To customize this budget, you can change the numbers in blue</t>
  </si>
  <si>
    <t xml:space="preserve">Reminder: Your costs and returns will vary. The values listed are intended for use in planning. </t>
  </si>
  <si>
    <t>UNIT</t>
  </si>
  <si>
    <t>QUANTITY</t>
  </si>
  <si>
    <t>COST PER UNIT</t>
  </si>
  <si>
    <t>TOTAL PER ACRE</t>
  </si>
  <si>
    <t>YOUR FARM</t>
  </si>
  <si>
    <t>PRE-HARVEST</t>
  </si>
  <si>
    <t>SOIL TEST</t>
  </si>
  <si>
    <t>SEEDS</t>
  </si>
  <si>
    <t>LBS</t>
  </si>
  <si>
    <t>LIME</t>
  </si>
  <si>
    <t>TON</t>
  </si>
  <si>
    <t>FERTILIZER</t>
  </si>
  <si>
    <t xml:space="preserve">     NITROGEN</t>
  </si>
  <si>
    <t xml:space="preserve">     PHOSPHORUS</t>
  </si>
  <si>
    <t xml:space="preserve">     POTASSIUM</t>
  </si>
  <si>
    <t>MACHINERY (PRE-HARVEST)</t>
  </si>
  <si>
    <t>ACRE</t>
  </si>
  <si>
    <t>HERBICIDES</t>
  </si>
  <si>
    <t>INSECTICIDES</t>
  </si>
  <si>
    <t>FUNGICIDES</t>
  </si>
  <si>
    <t>LAND RENT</t>
  </si>
  <si>
    <t>HARVEST:</t>
  </si>
  <si>
    <t>HARVEST LABOR</t>
  </si>
  <si>
    <t>HOURS</t>
  </si>
  <si>
    <t>EACH</t>
  </si>
  <si>
    <t>MARKETING</t>
  </si>
  <si>
    <t>INTEREST ON OPERATING CAPITAL</t>
  </si>
  <si>
    <t>DOLLARS</t>
  </si>
  <si>
    <t>TOTAL VARIABLE COSTS</t>
  </si>
  <si>
    <t>INCOME ABOVE VARIABLE COSTS</t>
  </si>
  <si>
    <t>FIXED COSTS</t>
  </si>
  <si>
    <t>MACHINERY</t>
  </si>
  <si>
    <t>TOTAL FIXED COSTS</t>
  </si>
  <si>
    <t>CROP INSURANCE</t>
  </si>
  <si>
    <t>MISC. OVERHEAD</t>
  </si>
  <si>
    <t>TOTAL COSTS</t>
  </si>
  <si>
    <t>RETURN TO OPERATOR LABOR, LAND, CAPITAL, MANAGEMENT</t>
  </si>
  <si>
    <t>OPERATOR LABOR</t>
  </si>
  <si>
    <t>RETURNS TO LAND,CAPITAL,MANAGEMENT</t>
  </si>
  <si>
    <t>TOTAL RECEIPTS</t>
  </si>
  <si>
    <t>VARIABLE COSTS</t>
  </si>
  <si>
    <t>LAND OWNERSHIP</t>
  </si>
  <si>
    <t>*2021  H2-A labor rates used</t>
  </si>
  <si>
    <t>ESTIMATED COSTS PER ACRE:</t>
  </si>
  <si>
    <t>INCOME ABOVE VARIBLE COSTS WITH VARYING PRICES AND YIELDS</t>
  </si>
  <si>
    <t>PRICE PER BOX</t>
  </si>
  <si>
    <t>Projected:</t>
  </si>
  <si>
    <t>*</t>
  </si>
  <si>
    <t>MACHINERY (TRAILER/FUEL)</t>
  </si>
  <si>
    <t>BUCKETS (5 GAL.)</t>
  </si>
  <si>
    <t>GRADING</t>
  </si>
  <si>
    <t>CRATES</t>
  </si>
  <si>
    <t>BUSHEL</t>
  </si>
  <si>
    <t>CRATE</t>
  </si>
  <si>
    <t>PEAS (BU. CRATE)</t>
  </si>
  <si>
    <t>YIELD (BU.)</t>
  </si>
  <si>
    <t>(DEPRECIATION, INTEREST, TAXES, INSURANCE)</t>
  </si>
  <si>
    <r>
      <t xml:space="preserve">SOUTHERN PEAS </t>
    </r>
    <r>
      <rPr>
        <sz val="11"/>
        <color rgb="FF000000"/>
        <rFont val="Calibri"/>
        <family val="2"/>
        <scheme val="minor"/>
      </rPr>
      <t>NON-IRRIGATED, HAND HARVESTED, FRESH MARKET</t>
    </r>
  </si>
  <si>
    <t>www.aces.edu</t>
  </si>
  <si>
    <r>
      <t xml:space="preserve">The Alabama Cooperative Extension System (Alabama A&amp;M University and Auburn University) is an equal opportunity educator and employer. Everyone is welcome! Please let us know if you have accessibility needs. </t>
    </r>
    <r>
      <rPr>
        <sz val="8.5"/>
        <color theme="8" tint="-0.499984740745262"/>
        <rFont val="Calibri"/>
        <family val="2"/>
        <scheme val="minor"/>
      </rPr>
      <t>©</t>
    </r>
    <r>
      <rPr>
        <b/>
        <sz val="8.5"/>
        <color theme="8" tint="-0.499984740745262"/>
        <rFont val="Calibri"/>
        <family val="2"/>
        <scheme val="minor"/>
      </rPr>
      <t xml:space="preserve"> 2021 by the Alabama Cooperative Extension System. All rights reserved.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</si>
</sst>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theme="8" tint="-0.499984740745262"/>
      <name val="Calibri"/>
      <family val="2"/>
      <scheme val="minor"/>
    </font>
    <font>
      <sz val="8.5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8" fontId="1" fillId="0" borderId="0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8" fontId="1" fillId="0" borderId="3" xfId="0" applyNumberFormat="1" applyFont="1" applyBorder="1" applyAlignment="1">
      <alignment wrapText="1"/>
    </xf>
    <xf numFmtId="8" fontId="1" fillId="0" borderId="2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8" fontId="7" fillId="2" borderId="0" xfId="0" applyNumberFormat="1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8" fontId="1" fillId="2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8" fontId="8" fillId="0" borderId="0" xfId="0" applyNumberFormat="1" applyFont="1" applyBorder="1" applyAlignment="1">
      <alignment wrapText="1"/>
    </xf>
    <xf numFmtId="8" fontId="8" fillId="2" borderId="0" xfId="0" applyNumberFormat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9" fontId="8" fillId="0" borderId="0" xfId="0" applyNumberFormat="1" applyFont="1" applyBorder="1" applyAlignment="1">
      <alignment wrapText="1"/>
    </xf>
    <xf numFmtId="0" fontId="6" fillId="0" borderId="4" xfId="0" applyFont="1" applyBorder="1"/>
    <xf numFmtId="0" fontId="0" fillId="0" borderId="5" xfId="0" applyBorder="1"/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" xfId="1" applyNumberFormat="1" applyFont="1" applyBorder="1" applyAlignment="1">
      <alignment horizontal="left" indent="2"/>
    </xf>
    <xf numFmtId="164" fontId="0" fillId="0" borderId="0" xfId="1" applyNumberFormat="1" applyFont="1" applyBorder="1" applyAlignment="1">
      <alignment horizontal="left" indent="2"/>
    </xf>
    <xf numFmtId="164" fontId="0" fillId="0" borderId="0" xfId="0" applyNumberFormat="1"/>
    <xf numFmtId="164" fontId="0" fillId="0" borderId="12" xfId="0" applyNumberFormat="1" applyBorder="1"/>
    <xf numFmtId="164" fontId="0" fillId="0" borderId="1" xfId="0" applyNumberFormat="1" applyBorder="1"/>
    <xf numFmtId="164" fontId="10" fillId="0" borderId="0" xfId="0" applyNumberFormat="1" applyFont="1"/>
    <xf numFmtId="0" fontId="0" fillId="0" borderId="13" xfId="0" applyBorder="1"/>
    <xf numFmtId="0" fontId="0" fillId="0" borderId="14" xfId="0" applyBorder="1"/>
    <xf numFmtId="164" fontId="0" fillId="0" borderId="16" xfId="1" applyNumberFormat="1" applyFont="1" applyBorder="1" applyAlignment="1">
      <alignment horizontal="left" indent="2"/>
    </xf>
    <xf numFmtId="164" fontId="0" fillId="0" borderId="14" xfId="1" applyNumberFormat="1" applyFont="1" applyBorder="1" applyAlignment="1">
      <alignment horizontal="left" indent="2"/>
    </xf>
    <xf numFmtId="164" fontId="0" fillId="0" borderId="14" xfId="0" applyNumberFormat="1" applyBorder="1"/>
    <xf numFmtId="164" fontId="0" fillId="0" borderId="17" xfId="0" applyNumberFormat="1" applyBorder="1"/>
    <xf numFmtId="0" fontId="0" fillId="0" borderId="5" xfId="0" applyBorder="1" applyAlignment="1">
      <alignment horizontal="center"/>
    </xf>
    <xf numFmtId="164" fontId="0" fillId="0" borderId="0" xfId="0" applyNumberFormat="1" applyBorder="1"/>
    <xf numFmtId="164" fontId="0" fillId="0" borderId="18" xfId="0" applyNumberFormat="1" applyBorder="1"/>
    <xf numFmtId="0" fontId="11" fillId="0" borderId="0" xfId="0" applyFont="1"/>
    <xf numFmtId="0" fontId="13" fillId="0" borderId="0" xfId="0" applyFont="1" applyAlignment="1">
      <alignment vertical="center" wrapText="1"/>
    </xf>
    <xf numFmtId="0" fontId="12" fillId="0" borderId="0" xfId="2" applyAlignment="1">
      <alignment vertical="center"/>
    </xf>
    <xf numFmtId="0" fontId="13" fillId="0" borderId="0" xfId="0" applyFont="1" applyAlignment="1">
      <alignment horizontal="center" vertical="center" wrapText="1"/>
    </xf>
    <xf numFmtId="0" fontId="12" fillId="0" borderId="0" xfId="2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555625</xdr:colOff>
      <xdr:row>2</xdr:row>
      <xdr:rowOff>0</xdr:rowOff>
    </xdr:from>
    <xdr:to>
      <xdr:col>6</xdr:col>
      <xdr:colOff>867599</xdr:colOff>
      <xdr:row>5</xdr:row>
      <xdr:rowOff>54071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F79FA1-F5E3-2B45-82E4-9E5B6D6F7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875" y="412750"/>
          <a:ext cx="2375724" cy="625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s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5027D-966A-D941-B184-073744DFCDB9}">
  <sheetPr>
    <pageSetUpPr fitToPage="1"/>
  </sheetPr>
  <dimension ref="A1:H81"/>
  <sheetViews>
    <sheetView tabSelected="1" topLeftCell="A49" zoomScale="80" zoomScaleNormal="80" zoomScaleSheetLayoutView="100" workbookViewId="0">
      <selection activeCell="A79" sqref="A79:G80"/>
    </sheetView>
  </sheetViews>
  <sheetFormatPr baseColWidth="10" defaultColWidth="8.83203125" defaultRowHeight="15" x14ac:dyDescent="0.2"/>
  <cols>
    <col min="1" max="1" width="6.6640625" customWidth="1"/>
    <col min="2" max="2" width="34.5" bestFit="1" customWidth="1"/>
    <col min="3" max="5" width="12.6640625" customWidth="1"/>
    <col min="6" max="6" width="14.33203125" customWidth="1"/>
    <col min="7" max="7" width="12.6640625" customWidth="1"/>
  </cols>
  <sheetData>
    <row r="1" spans="1:7" ht="16.5" customHeight="1" x14ac:dyDescent="0.2">
      <c r="A1" s="57" t="s">
        <v>0</v>
      </c>
      <c r="B1" s="57"/>
      <c r="C1" s="7"/>
      <c r="D1" s="7"/>
      <c r="E1" s="7"/>
      <c r="F1" s="57" t="s">
        <v>1</v>
      </c>
      <c r="G1" s="57"/>
    </row>
    <row r="2" spans="1:7" ht="16.5" customHeight="1" x14ac:dyDescent="0.2">
      <c r="A2" s="9"/>
      <c r="B2" s="9"/>
      <c r="C2" s="8"/>
      <c r="D2" s="8"/>
      <c r="E2" s="8"/>
      <c r="F2" s="8"/>
      <c r="G2" s="8"/>
    </row>
    <row r="3" spans="1:7" ht="15.75" customHeight="1" x14ac:dyDescent="0.2">
      <c r="A3" s="59" t="s">
        <v>61</v>
      </c>
      <c r="B3" s="59"/>
      <c r="C3" s="59"/>
      <c r="D3" s="59"/>
      <c r="E3" s="7"/>
      <c r="F3" s="7"/>
      <c r="G3" s="7"/>
    </row>
    <row r="4" spans="1:7" ht="15" customHeight="1" x14ac:dyDescent="0.2">
      <c r="A4" s="64" t="s">
        <v>2</v>
      </c>
      <c r="B4" s="64"/>
      <c r="C4" s="64"/>
      <c r="D4" s="64"/>
      <c r="E4" s="7"/>
      <c r="F4" s="7"/>
      <c r="G4" s="7"/>
    </row>
    <row r="5" spans="1:7" ht="15" customHeight="1" x14ac:dyDescent="0.2">
      <c r="A5" s="65" t="s">
        <v>3</v>
      </c>
      <c r="B5" s="65"/>
      <c r="C5" s="65"/>
      <c r="D5" s="65"/>
      <c r="E5" s="65"/>
      <c r="F5" s="7"/>
      <c r="G5" s="7"/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59" t="s">
        <v>47</v>
      </c>
      <c r="B7" s="59"/>
      <c r="C7" s="8"/>
      <c r="D7" s="8"/>
      <c r="E7" s="8"/>
      <c r="F7" s="8"/>
      <c r="G7" s="8"/>
    </row>
    <row r="8" spans="1:7" ht="16" x14ac:dyDescent="0.2">
      <c r="A8" s="7"/>
      <c r="B8" s="7"/>
      <c r="C8" s="10" t="s">
        <v>4</v>
      </c>
      <c r="D8" s="10" t="s">
        <v>5</v>
      </c>
      <c r="E8" s="10" t="s">
        <v>6</v>
      </c>
      <c r="F8" s="10" t="s">
        <v>7</v>
      </c>
      <c r="G8" s="11" t="s">
        <v>8</v>
      </c>
    </row>
    <row r="9" spans="1:7" ht="16" customHeight="1" x14ac:dyDescent="0.2">
      <c r="A9" s="58" t="s">
        <v>43</v>
      </c>
      <c r="B9" s="58"/>
      <c r="C9" s="7"/>
      <c r="D9" s="7"/>
      <c r="E9" s="7"/>
      <c r="F9" s="7"/>
      <c r="G9" s="7"/>
    </row>
    <row r="10" spans="1:7" ht="16" x14ac:dyDescent="0.2">
      <c r="A10" s="7"/>
      <c r="B10" s="7" t="s">
        <v>58</v>
      </c>
      <c r="C10" s="7" t="s">
        <v>56</v>
      </c>
      <c r="D10" s="20">
        <v>125</v>
      </c>
      <c r="E10" s="24">
        <v>26</v>
      </c>
      <c r="F10" s="3">
        <f>D10*E10</f>
        <v>3250</v>
      </c>
      <c r="G10" s="1"/>
    </row>
    <row r="11" spans="1:7" x14ac:dyDescent="0.2">
      <c r="A11" s="8"/>
      <c r="B11" s="8"/>
      <c r="C11" s="8"/>
      <c r="D11" s="20"/>
      <c r="E11" s="24"/>
      <c r="F11" s="3"/>
      <c r="G11" s="8"/>
    </row>
    <row r="12" spans="1:7" x14ac:dyDescent="0.2">
      <c r="A12" s="12"/>
      <c r="B12" s="12"/>
      <c r="C12" s="12"/>
      <c r="D12" s="21"/>
      <c r="E12" s="25"/>
      <c r="F12" s="13"/>
      <c r="G12" s="12"/>
    </row>
    <row r="13" spans="1:7" ht="16" customHeight="1" x14ac:dyDescent="0.2">
      <c r="A13" s="57" t="s">
        <v>44</v>
      </c>
      <c r="B13" s="57"/>
      <c r="C13" s="7"/>
      <c r="D13" s="20"/>
      <c r="E13" s="20"/>
      <c r="F13" s="7"/>
      <c r="G13" s="7"/>
    </row>
    <row r="14" spans="1:7" ht="16" x14ac:dyDescent="0.2">
      <c r="A14" s="7"/>
      <c r="B14" s="2" t="s">
        <v>9</v>
      </c>
      <c r="C14" s="7"/>
      <c r="D14" s="20"/>
      <c r="E14" s="20"/>
      <c r="F14" s="7"/>
      <c r="G14" s="7"/>
    </row>
    <row r="15" spans="1:7" ht="16" x14ac:dyDescent="0.2">
      <c r="A15" s="7"/>
      <c r="B15" s="7" t="s">
        <v>10</v>
      </c>
      <c r="C15" s="7" t="s">
        <v>20</v>
      </c>
      <c r="D15" s="20">
        <v>1</v>
      </c>
      <c r="E15" s="24">
        <v>7</v>
      </c>
      <c r="F15" s="3">
        <f>D15*E15</f>
        <v>7</v>
      </c>
      <c r="G15" s="1"/>
    </row>
    <row r="16" spans="1:7" ht="16" x14ac:dyDescent="0.2">
      <c r="A16" s="7"/>
      <c r="B16" s="7" t="s">
        <v>11</v>
      </c>
      <c r="C16" s="7" t="s">
        <v>12</v>
      </c>
      <c r="D16" s="20">
        <v>12</v>
      </c>
      <c r="E16" s="24">
        <v>4.5</v>
      </c>
      <c r="F16" s="3">
        <f t="shared" ref="F16:F26" si="0">D16*E16</f>
        <v>54</v>
      </c>
      <c r="G16" s="4"/>
    </row>
    <row r="17" spans="1:7" ht="16" x14ac:dyDescent="0.2">
      <c r="A17" s="7"/>
      <c r="B17" s="7" t="s">
        <v>13</v>
      </c>
      <c r="C17" s="7" t="s">
        <v>14</v>
      </c>
      <c r="D17" s="20">
        <v>1</v>
      </c>
      <c r="E17" s="24">
        <v>40</v>
      </c>
      <c r="F17" s="3">
        <f t="shared" si="0"/>
        <v>40</v>
      </c>
      <c r="G17" s="4"/>
    </row>
    <row r="18" spans="1:7" ht="16" x14ac:dyDescent="0.2">
      <c r="A18" s="7"/>
      <c r="B18" s="7" t="s">
        <v>15</v>
      </c>
      <c r="C18" s="7"/>
      <c r="D18" s="20"/>
      <c r="E18" s="20"/>
      <c r="F18" s="3"/>
      <c r="G18" s="7"/>
    </row>
    <row r="19" spans="1:7" ht="16" x14ac:dyDescent="0.2">
      <c r="A19" s="7"/>
      <c r="B19" s="7" t="s">
        <v>16</v>
      </c>
      <c r="C19" s="7" t="s">
        <v>4</v>
      </c>
      <c r="D19" s="20">
        <v>16.5</v>
      </c>
      <c r="E19" s="24">
        <v>0.43</v>
      </c>
      <c r="F19" s="3">
        <f t="shared" si="0"/>
        <v>7.0949999999999998</v>
      </c>
      <c r="G19" s="1"/>
    </row>
    <row r="20" spans="1:7" ht="16" x14ac:dyDescent="0.2">
      <c r="A20" s="7"/>
      <c r="B20" s="7" t="s">
        <v>17</v>
      </c>
      <c r="C20" s="7" t="s">
        <v>4</v>
      </c>
      <c r="D20" s="20">
        <v>71.75</v>
      </c>
      <c r="E20" s="24">
        <v>0.38</v>
      </c>
      <c r="F20" s="3">
        <f t="shared" si="0"/>
        <v>27.265000000000001</v>
      </c>
      <c r="G20" s="4"/>
    </row>
    <row r="21" spans="1:7" ht="16" x14ac:dyDescent="0.2">
      <c r="A21" s="7"/>
      <c r="B21" s="7" t="s">
        <v>18</v>
      </c>
      <c r="C21" s="7" t="s">
        <v>4</v>
      </c>
      <c r="D21" s="20">
        <v>72</v>
      </c>
      <c r="E21" s="24">
        <v>0.33</v>
      </c>
      <c r="F21" s="3">
        <f t="shared" si="0"/>
        <v>23.76</v>
      </c>
      <c r="G21" s="4"/>
    </row>
    <row r="22" spans="1:7" ht="16" x14ac:dyDescent="0.2">
      <c r="A22" s="7"/>
      <c r="B22" s="7" t="s">
        <v>19</v>
      </c>
      <c r="C22" s="7" t="s">
        <v>20</v>
      </c>
      <c r="D22" s="20">
        <v>1</v>
      </c>
      <c r="E22" s="24">
        <v>51.47</v>
      </c>
      <c r="F22" s="3">
        <f t="shared" si="0"/>
        <v>51.47</v>
      </c>
      <c r="G22" s="1"/>
    </row>
    <row r="23" spans="1:7" ht="16" x14ac:dyDescent="0.2">
      <c r="A23" s="7"/>
      <c r="B23" s="7" t="s">
        <v>21</v>
      </c>
      <c r="C23" s="7" t="s">
        <v>20</v>
      </c>
      <c r="D23" s="20">
        <v>1</v>
      </c>
      <c r="E23" s="24">
        <v>37.5</v>
      </c>
      <c r="F23" s="3">
        <f t="shared" si="0"/>
        <v>37.5</v>
      </c>
      <c r="G23" s="4"/>
    </row>
    <row r="24" spans="1:7" ht="16" x14ac:dyDescent="0.2">
      <c r="A24" s="7"/>
      <c r="B24" s="7" t="s">
        <v>22</v>
      </c>
      <c r="C24" s="7" t="s">
        <v>20</v>
      </c>
      <c r="D24" s="20">
        <v>1</v>
      </c>
      <c r="E24" s="24">
        <v>13.75</v>
      </c>
      <c r="F24" s="3">
        <f t="shared" si="0"/>
        <v>13.75</v>
      </c>
      <c r="G24" s="4"/>
    </row>
    <row r="25" spans="1:7" ht="16" x14ac:dyDescent="0.2">
      <c r="A25" s="7"/>
      <c r="B25" s="7" t="s">
        <v>23</v>
      </c>
      <c r="C25" s="7" t="s">
        <v>20</v>
      </c>
      <c r="D25" s="20">
        <v>1</v>
      </c>
      <c r="E25" s="24">
        <v>0</v>
      </c>
      <c r="F25" s="3">
        <f t="shared" si="0"/>
        <v>0</v>
      </c>
      <c r="G25" s="4"/>
    </row>
    <row r="26" spans="1:7" ht="16" x14ac:dyDescent="0.2">
      <c r="A26" s="7"/>
      <c r="B26" s="7" t="s">
        <v>24</v>
      </c>
      <c r="C26" s="7" t="s">
        <v>20</v>
      </c>
      <c r="D26" s="20">
        <v>1</v>
      </c>
      <c r="E26" s="24">
        <v>100</v>
      </c>
      <c r="F26" s="3">
        <f t="shared" si="0"/>
        <v>100</v>
      </c>
      <c r="G26" s="4"/>
    </row>
    <row r="27" spans="1:7" ht="16" x14ac:dyDescent="0.2">
      <c r="A27" s="7"/>
      <c r="B27" s="7" t="s">
        <v>37</v>
      </c>
      <c r="C27" s="7"/>
      <c r="D27" s="20"/>
      <c r="E27" s="20"/>
      <c r="F27" s="7"/>
      <c r="G27" s="7"/>
    </row>
    <row r="28" spans="1:7" x14ac:dyDescent="0.2">
      <c r="A28" s="8"/>
      <c r="B28" s="8"/>
      <c r="C28" s="8"/>
      <c r="D28" s="20"/>
      <c r="E28" s="20"/>
      <c r="F28" s="8"/>
      <c r="G28" s="8"/>
    </row>
    <row r="29" spans="1:7" ht="16" x14ac:dyDescent="0.2">
      <c r="A29" s="7"/>
      <c r="B29" s="2" t="s">
        <v>25</v>
      </c>
      <c r="C29" s="7"/>
      <c r="D29" s="20"/>
      <c r="E29" s="26"/>
      <c r="F29" s="7"/>
      <c r="G29" s="7"/>
    </row>
    <row r="30" spans="1:7" ht="16" x14ac:dyDescent="0.2">
      <c r="A30" s="7"/>
      <c r="B30" s="7" t="s">
        <v>52</v>
      </c>
      <c r="C30" s="7" t="s">
        <v>20</v>
      </c>
      <c r="D30" s="20">
        <v>1</v>
      </c>
      <c r="E30" s="24">
        <v>43.06</v>
      </c>
      <c r="F30" s="3">
        <f>D30*E30</f>
        <v>43.06</v>
      </c>
      <c r="G30" s="1"/>
    </row>
    <row r="31" spans="1:7" ht="16" x14ac:dyDescent="0.2">
      <c r="A31" s="7"/>
      <c r="B31" s="7" t="s">
        <v>26</v>
      </c>
      <c r="C31" s="7" t="s">
        <v>27</v>
      </c>
      <c r="D31" s="20">
        <v>70</v>
      </c>
      <c r="E31" s="24">
        <v>12</v>
      </c>
      <c r="F31" s="3">
        <f t="shared" ref="F31:F36" si="1">D31*E31</f>
        <v>840</v>
      </c>
      <c r="G31" s="4"/>
    </row>
    <row r="32" spans="1:7" ht="16" x14ac:dyDescent="0.2">
      <c r="A32" s="8"/>
      <c r="B32" s="8" t="s">
        <v>54</v>
      </c>
      <c r="C32" s="8" t="s">
        <v>27</v>
      </c>
      <c r="D32" s="20">
        <v>6</v>
      </c>
      <c r="E32" s="24">
        <v>12</v>
      </c>
      <c r="F32" s="3">
        <f t="shared" si="1"/>
        <v>72</v>
      </c>
      <c r="G32" s="4"/>
    </row>
    <row r="33" spans="1:8" ht="16" x14ac:dyDescent="0.2">
      <c r="A33" s="7"/>
      <c r="B33" s="7" t="s">
        <v>55</v>
      </c>
      <c r="C33" s="7" t="s">
        <v>28</v>
      </c>
      <c r="D33" s="20">
        <v>125</v>
      </c>
      <c r="E33" s="24">
        <v>2.4500000000000002</v>
      </c>
      <c r="F33" s="3">
        <f t="shared" si="1"/>
        <v>306.25</v>
      </c>
      <c r="G33" s="4"/>
    </row>
    <row r="34" spans="1:8" ht="16" x14ac:dyDescent="0.2">
      <c r="A34" s="7"/>
      <c r="B34" s="7" t="s">
        <v>29</v>
      </c>
      <c r="C34" s="7" t="s">
        <v>57</v>
      </c>
      <c r="D34" s="20">
        <v>125</v>
      </c>
      <c r="E34" s="24">
        <f>E10*0.1</f>
        <v>2.6</v>
      </c>
      <c r="F34" s="3">
        <f t="shared" si="1"/>
        <v>325</v>
      </c>
      <c r="G34" s="4"/>
    </row>
    <row r="35" spans="1:8" ht="16" x14ac:dyDescent="0.2">
      <c r="A35" s="8"/>
      <c r="B35" s="8" t="s">
        <v>53</v>
      </c>
      <c r="C35" s="8" t="s">
        <v>28</v>
      </c>
      <c r="D35" s="20">
        <v>20</v>
      </c>
      <c r="E35" s="24">
        <v>4</v>
      </c>
      <c r="F35" s="3">
        <f>D35*E35</f>
        <v>80</v>
      </c>
      <c r="G35" s="4"/>
    </row>
    <row r="36" spans="1:8" ht="16" x14ac:dyDescent="0.2">
      <c r="A36" s="7"/>
      <c r="B36" s="7" t="s">
        <v>30</v>
      </c>
      <c r="C36" s="7" t="s">
        <v>31</v>
      </c>
      <c r="D36" s="24">
        <f>SUM(F15:F35)*6/12</f>
        <v>1014.0750000000002</v>
      </c>
      <c r="E36" s="27">
        <v>0.04</v>
      </c>
      <c r="F36" s="3">
        <f t="shared" si="1"/>
        <v>40.563000000000009</v>
      </c>
      <c r="G36" s="1"/>
    </row>
    <row r="37" spans="1:8" x14ac:dyDescent="0.2">
      <c r="A37" s="8"/>
      <c r="B37" s="8"/>
      <c r="C37" s="8"/>
      <c r="D37" s="20"/>
      <c r="E37" s="27"/>
      <c r="F37" s="3"/>
      <c r="G37" s="1"/>
    </row>
    <row r="38" spans="1:8" ht="17" customHeight="1" thickBot="1" x14ac:dyDescent="0.25">
      <c r="A38" s="58" t="s">
        <v>32</v>
      </c>
      <c r="B38" s="58"/>
      <c r="C38" s="7"/>
      <c r="D38" s="20"/>
      <c r="E38" s="20"/>
      <c r="F38" s="5">
        <f>SUM(F15:F36)</f>
        <v>2068.7130000000002</v>
      </c>
      <c r="G38" s="1"/>
    </row>
    <row r="39" spans="1:8" ht="16" thickTop="1" x14ac:dyDescent="0.2">
      <c r="A39" s="2"/>
      <c r="B39" s="8"/>
      <c r="C39" s="8"/>
      <c r="D39" s="20"/>
      <c r="E39" s="20"/>
      <c r="F39" s="3"/>
      <c r="G39" s="1"/>
    </row>
    <row r="40" spans="1:8" x14ac:dyDescent="0.2">
      <c r="A40" s="66" t="s">
        <v>33</v>
      </c>
      <c r="B40" s="66"/>
      <c r="C40" s="4"/>
      <c r="D40" s="22"/>
      <c r="E40" s="22"/>
      <c r="F40" s="6">
        <f>F10-F38</f>
        <v>1181.2869999999998</v>
      </c>
      <c r="G40" s="4"/>
    </row>
    <row r="41" spans="1:8" x14ac:dyDescent="0.2">
      <c r="A41" s="14"/>
      <c r="B41" s="15"/>
      <c r="C41" s="16"/>
      <c r="D41" s="21"/>
      <c r="E41" s="21"/>
      <c r="F41" s="16"/>
      <c r="G41" s="17"/>
    </row>
    <row r="42" spans="1:8" ht="16" customHeight="1" x14ac:dyDescent="0.2">
      <c r="A42" s="57" t="s">
        <v>34</v>
      </c>
      <c r="B42" s="57"/>
      <c r="C42" s="7"/>
      <c r="D42" s="20"/>
      <c r="E42" s="20"/>
      <c r="F42" s="7"/>
      <c r="G42" s="7"/>
    </row>
    <row r="43" spans="1:8" ht="16" x14ac:dyDescent="0.2">
      <c r="A43" s="7"/>
      <c r="B43" s="7" t="s">
        <v>38</v>
      </c>
      <c r="C43" s="7" t="s">
        <v>31</v>
      </c>
      <c r="D43" s="23">
        <v>3191.92</v>
      </c>
      <c r="E43" s="27">
        <v>7.0000000000000007E-2</v>
      </c>
      <c r="F43" s="3">
        <f t="shared" ref="F43:F45" si="2">D43*E43</f>
        <v>223.43440000000004</v>
      </c>
      <c r="G43" s="1"/>
    </row>
    <row r="44" spans="1:8" ht="16" x14ac:dyDescent="0.2">
      <c r="A44" s="7"/>
      <c r="B44" s="7" t="s">
        <v>45</v>
      </c>
      <c r="C44" s="7"/>
      <c r="D44" s="20"/>
      <c r="E44" s="20"/>
      <c r="F44" s="3"/>
      <c r="G44" s="1"/>
    </row>
    <row r="45" spans="1:8" ht="16" x14ac:dyDescent="0.2">
      <c r="A45" s="7"/>
      <c r="B45" s="7" t="s">
        <v>35</v>
      </c>
      <c r="C45" s="7" t="s">
        <v>20</v>
      </c>
      <c r="D45" s="20">
        <v>1</v>
      </c>
      <c r="E45" s="24">
        <v>67.5</v>
      </c>
      <c r="F45" s="3">
        <f t="shared" si="2"/>
        <v>67.5</v>
      </c>
      <c r="G45" s="4"/>
      <c r="H45" t="s">
        <v>51</v>
      </c>
    </row>
    <row r="46" spans="1:8" x14ac:dyDescent="0.2">
      <c r="A46" s="7"/>
      <c r="B46" s="65" t="s">
        <v>60</v>
      </c>
      <c r="C46" s="65"/>
      <c r="D46" s="20"/>
      <c r="E46" s="20"/>
      <c r="F46" s="7"/>
      <c r="G46" s="7"/>
    </row>
    <row r="47" spans="1:8" x14ac:dyDescent="0.2">
      <c r="A47" s="8"/>
      <c r="B47" s="8"/>
      <c r="C47" s="8"/>
      <c r="D47" s="20"/>
      <c r="E47" s="20"/>
      <c r="F47" s="8"/>
      <c r="G47" s="8"/>
    </row>
    <row r="48" spans="1:8" ht="17" customHeight="1" thickBot="1" x14ac:dyDescent="0.25">
      <c r="A48" s="58" t="s">
        <v>36</v>
      </c>
      <c r="B48" s="58"/>
      <c r="C48" s="7"/>
      <c r="D48" s="20"/>
      <c r="E48" s="20"/>
      <c r="F48" s="5">
        <f>SUM(F43:F45)</f>
        <v>290.93440000000004</v>
      </c>
      <c r="G48" s="1"/>
    </row>
    <row r="49" spans="1:7" ht="16" thickTop="1" x14ac:dyDescent="0.2">
      <c r="A49" s="2"/>
      <c r="B49" s="8"/>
      <c r="C49" s="8"/>
      <c r="D49" s="20"/>
      <c r="E49" s="20"/>
      <c r="F49" s="3"/>
      <c r="G49" s="1"/>
    </row>
    <row r="50" spans="1:7" ht="17" customHeight="1" thickBot="1" x14ac:dyDescent="0.25">
      <c r="A50" s="58" t="s">
        <v>39</v>
      </c>
      <c r="B50" s="58"/>
      <c r="C50" s="7"/>
      <c r="D50" s="20"/>
      <c r="E50" s="20"/>
      <c r="F50" s="5">
        <f>SUM(F38+F48)</f>
        <v>2359.6474000000003</v>
      </c>
      <c r="G50" s="1"/>
    </row>
    <row r="51" spans="1:7" ht="16" thickTop="1" x14ac:dyDescent="0.2">
      <c r="A51" s="2"/>
      <c r="B51" s="8"/>
      <c r="C51" s="8"/>
      <c r="D51" s="20"/>
      <c r="E51" s="20"/>
      <c r="F51" s="3"/>
      <c r="G51" s="1"/>
    </row>
    <row r="52" spans="1:7" x14ac:dyDescent="0.2">
      <c r="A52" s="65" t="s">
        <v>40</v>
      </c>
      <c r="B52" s="65"/>
      <c r="C52" s="7"/>
      <c r="D52" s="20"/>
      <c r="E52" s="20"/>
      <c r="F52" s="3">
        <f>F10-F50</f>
        <v>890.35259999999971</v>
      </c>
      <c r="G52" s="1"/>
    </row>
    <row r="53" spans="1:7" x14ac:dyDescent="0.2">
      <c r="A53" s="8"/>
      <c r="B53" s="8"/>
      <c r="C53" s="8"/>
      <c r="D53" s="20"/>
      <c r="E53" s="20"/>
      <c r="F53" s="3"/>
      <c r="G53" s="8"/>
    </row>
    <row r="54" spans="1:7" ht="16" x14ac:dyDescent="0.2">
      <c r="A54" s="57" t="s">
        <v>41</v>
      </c>
      <c r="B54" s="57"/>
      <c r="C54" s="7" t="s">
        <v>27</v>
      </c>
      <c r="D54" s="20">
        <v>15</v>
      </c>
      <c r="E54" s="24">
        <v>15</v>
      </c>
      <c r="F54" s="3">
        <f>D54*E54</f>
        <v>225</v>
      </c>
      <c r="G54" s="7"/>
    </row>
    <row r="55" spans="1:7" x14ac:dyDescent="0.2">
      <c r="A55" s="8"/>
      <c r="B55" s="8"/>
      <c r="C55" s="8"/>
      <c r="D55" s="8"/>
      <c r="E55" s="24"/>
      <c r="F55" s="3"/>
      <c r="G55" s="8"/>
    </row>
    <row r="56" spans="1:7" ht="16.5" customHeight="1" x14ac:dyDescent="0.2">
      <c r="A56" s="60" t="s">
        <v>42</v>
      </c>
      <c r="B56" s="60"/>
      <c r="C56" s="4"/>
      <c r="D56" s="4"/>
      <c r="E56" s="22"/>
      <c r="F56" s="6">
        <f>F52-F54</f>
        <v>665.35259999999971</v>
      </c>
      <c r="G56" s="4"/>
    </row>
    <row r="57" spans="1:7" ht="16.5" customHeight="1" x14ac:dyDescent="0.2">
      <c r="A57" s="18"/>
      <c r="B57" s="18"/>
      <c r="C57" s="8"/>
      <c r="D57" s="8"/>
      <c r="E57" s="8"/>
      <c r="F57" s="3"/>
      <c r="G57" s="8"/>
    </row>
    <row r="58" spans="1:7" ht="16.5" customHeight="1" x14ac:dyDescent="0.2">
      <c r="A58" s="19"/>
      <c r="B58" s="19"/>
      <c r="C58" s="16"/>
      <c r="D58" s="16"/>
      <c r="E58" s="16"/>
      <c r="F58" s="17"/>
      <c r="G58" s="16"/>
    </row>
    <row r="59" spans="1:7" ht="16" customHeight="1" x14ac:dyDescent="0.2">
      <c r="A59" s="57" t="s">
        <v>46</v>
      </c>
      <c r="B59" s="5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2" spans="1:7" ht="16" thickBot="1" x14ac:dyDescent="0.25"/>
    <row r="63" spans="1:7" x14ac:dyDescent="0.2">
      <c r="B63" s="28" t="s">
        <v>48</v>
      </c>
      <c r="C63" s="36"/>
      <c r="D63" s="36"/>
      <c r="E63" s="36"/>
      <c r="F63" s="36"/>
      <c r="G63" s="43"/>
    </row>
    <row r="64" spans="1:7" x14ac:dyDescent="0.2">
      <c r="B64" s="29"/>
      <c r="G64" s="44"/>
    </row>
    <row r="65" spans="1:8" x14ac:dyDescent="0.2">
      <c r="B65" s="30" t="s">
        <v>59</v>
      </c>
      <c r="C65" s="61" t="s">
        <v>49</v>
      </c>
      <c r="D65" s="62"/>
      <c r="E65" s="62"/>
      <c r="F65" s="62"/>
      <c r="G65" s="63"/>
    </row>
    <row r="66" spans="1:8" x14ac:dyDescent="0.2">
      <c r="B66" s="31"/>
      <c r="C66" s="37">
        <v>24</v>
      </c>
      <c r="D66" s="37">
        <v>25</v>
      </c>
      <c r="E66" s="37">
        <v>26</v>
      </c>
      <c r="F66" s="37">
        <v>27</v>
      </c>
      <c r="G66" s="45">
        <v>28</v>
      </c>
    </row>
    <row r="67" spans="1:8" x14ac:dyDescent="0.2">
      <c r="B67" s="32"/>
      <c r="C67" s="38"/>
      <c r="D67" s="38"/>
      <c r="E67" s="38"/>
      <c r="F67" s="38"/>
      <c r="G67" s="46"/>
    </row>
    <row r="68" spans="1:8" x14ac:dyDescent="0.2">
      <c r="B68" s="33">
        <v>100</v>
      </c>
      <c r="C68" s="39">
        <f>($B68*C$66)-($F$38-$F$34-$F$33)-($B$68*$E$33)-($B$68*$E$34)</f>
        <v>457.53699999999981</v>
      </c>
      <c r="D68" s="39">
        <f t="shared" ref="D68:F68" si="3">($B68*D$66)-($F$38-$F$34-$F$33)-($B$68*$E$33)-($B$68*$E$34)</f>
        <v>557.53699999999981</v>
      </c>
      <c r="E68" s="39">
        <f t="shared" si="3"/>
        <v>657.53699999999981</v>
      </c>
      <c r="F68" s="39">
        <f t="shared" si="3"/>
        <v>757.53699999999981</v>
      </c>
      <c r="G68" s="47">
        <f>($B68*G$66)-($F$38-$F$34-$F$33)-($B$68*$E$33)-($B$68*$E$34)</f>
        <v>857.53699999999981</v>
      </c>
      <c r="H68" s="52"/>
    </row>
    <row r="69" spans="1:8" x14ac:dyDescent="0.2">
      <c r="B69" s="34"/>
      <c r="C69" s="39"/>
      <c r="D69" s="39"/>
      <c r="E69" s="39"/>
      <c r="F69" s="39"/>
      <c r="G69" s="47"/>
      <c r="H69" s="52"/>
    </row>
    <row r="70" spans="1:8" x14ac:dyDescent="0.2">
      <c r="B70" s="33">
        <v>110</v>
      </c>
      <c r="C70" s="39">
        <f>($B70*C$66)-($F$38-$F$34-$F$33)-($B$70*$E$33)-($B$70*$E$34)</f>
        <v>647.03699999999981</v>
      </c>
      <c r="D70" s="39">
        <f t="shared" ref="D70:G70" si="4">($B70*D$66)-($F$38-$F$34-$F$33)-($B$70*$E$33)-($B$70*$E$34)</f>
        <v>757.03699999999981</v>
      </c>
      <c r="E70" s="39">
        <f t="shared" si="4"/>
        <v>867.03699999999981</v>
      </c>
      <c r="F70" s="39">
        <f t="shared" si="4"/>
        <v>977.03699999999981</v>
      </c>
      <c r="G70" s="47">
        <f t="shared" si="4"/>
        <v>1087.0369999999998</v>
      </c>
      <c r="H70" s="52"/>
    </row>
    <row r="71" spans="1:8" x14ac:dyDescent="0.2">
      <c r="B71" s="34" t="s">
        <v>50</v>
      </c>
      <c r="C71" s="39"/>
      <c r="D71" s="39"/>
      <c r="E71" s="39"/>
      <c r="F71" s="39"/>
      <c r="G71" s="47"/>
      <c r="H71" s="52"/>
    </row>
    <row r="72" spans="1:8" x14ac:dyDescent="0.2">
      <c r="B72" s="49">
        <v>125</v>
      </c>
      <c r="C72" s="51">
        <f t="shared" ref="C72:D72" si="5">($B72*C$66)-($F$38-$F$34-$F$33)-($B$72*$E$33)-($B$72*$E$34)</f>
        <v>931.28699999999981</v>
      </c>
      <c r="D72" s="50">
        <f t="shared" si="5"/>
        <v>1056.2869999999998</v>
      </c>
      <c r="E72" s="41">
        <f>($B72*E$66)-($F$38-$F$34-$F$33)-($B$72*$E$33)-($B$72*$E$34)</f>
        <v>1181.2869999999998</v>
      </c>
      <c r="F72" s="50">
        <f t="shared" ref="F72:G72" si="6">($B72*F$66)-($F$38-$F$34-$F$33)-($B$72*$E$33)-($B$72*$E$34)</f>
        <v>1306.2869999999998</v>
      </c>
      <c r="G72" s="47">
        <f t="shared" si="6"/>
        <v>1431.2869999999998</v>
      </c>
      <c r="H72" s="52"/>
    </row>
    <row r="73" spans="1:8" x14ac:dyDescent="0.2">
      <c r="B73" s="34"/>
      <c r="C73" s="39"/>
      <c r="D73" s="39"/>
      <c r="E73" s="39"/>
      <c r="F73" s="39"/>
      <c r="G73" s="47"/>
      <c r="H73" s="52"/>
    </row>
    <row r="74" spans="1:8" x14ac:dyDescent="0.2">
      <c r="B74" s="33">
        <v>140</v>
      </c>
      <c r="C74" s="39">
        <f>($B74*C$66)-($F$38-$F$34-$F$33)-($B$74*$E$33)-($B$74*$E$34)</f>
        <v>1215.5369999999998</v>
      </c>
      <c r="D74" s="39">
        <f t="shared" ref="D74:G74" si="7">($B74*D$66)-($F$38-$F$34-$F$33)-($B$74*$E$33)-($B$74*$E$34)</f>
        <v>1355.5369999999998</v>
      </c>
      <c r="E74" s="39">
        <f t="shared" si="7"/>
        <v>1495.5369999999998</v>
      </c>
      <c r="F74" s="39">
        <f t="shared" si="7"/>
        <v>1635.5369999999998</v>
      </c>
      <c r="G74" s="47">
        <f t="shared" si="7"/>
        <v>1775.5369999999998</v>
      </c>
      <c r="H74" s="52"/>
    </row>
    <row r="75" spans="1:8" ht="18" x14ac:dyDescent="0.35">
      <c r="B75" s="34"/>
      <c r="C75" s="39"/>
      <c r="D75" s="39"/>
      <c r="E75" s="42"/>
      <c r="F75" s="39"/>
      <c r="G75" s="47"/>
      <c r="H75" s="52"/>
    </row>
    <row r="76" spans="1:8" x14ac:dyDescent="0.2">
      <c r="B76" s="33">
        <v>145</v>
      </c>
      <c r="C76" s="39">
        <f>($B76*C$66)-($F$38-$F$34-$F$33)-($B$76*$E$33)-($B$76*$E$34)</f>
        <v>1310.2869999999998</v>
      </c>
      <c r="D76" s="39">
        <f t="shared" ref="D76:G76" si="8">($B76*D$66)-($F$38-$F$34-$F$33)-($B$76*$E$33)-($B$76*$E$34)</f>
        <v>1455.2869999999998</v>
      </c>
      <c r="E76" s="39">
        <f t="shared" si="8"/>
        <v>1600.2869999999998</v>
      </c>
      <c r="F76" s="39">
        <f t="shared" si="8"/>
        <v>1745.2869999999998</v>
      </c>
      <c r="G76" s="47">
        <f t="shared" si="8"/>
        <v>1890.2869999999998</v>
      </c>
      <c r="H76" s="52"/>
    </row>
    <row r="77" spans="1:8" ht="16" thickBot="1" x14ac:dyDescent="0.25">
      <c r="B77" s="35"/>
      <c r="C77" s="40"/>
      <c r="D77" s="40"/>
      <c r="E77" s="40"/>
      <c r="F77" s="40"/>
      <c r="G77" s="48"/>
    </row>
    <row r="79" spans="1:8" ht="15" customHeight="1" x14ac:dyDescent="0.2">
      <c r="A79" s="55" t="s">
        <v>63</v>
      </c>
      <c r="B79" s="55"/>
      <c r="C79" s="55"/>
      <c r="D79" s="55"/>
      <c r="E79" s="55"/>
      <c r="F79" s="55"/>
      <c r="G79" s="55"/>
      <c r="H79" s="53"/>
    </row>
    <row r="80" spans="1:8" x14ac:dyDescent="0.2">
      <c r="A80" s="55"/>
      <c r="B80" s="55"/>
      <c r="C80" s="55"/>
      <c r="D80" s="55"/>
      <c r="E80" s="55"/>
      <c r="F80" s="55"/>
      <c r="G80" s="55"/>
      <c r="H80" s="53"/>
    </row>
    <row r="81" spans="1:8" x14ac:dyDescent="0.2">
      <c r="A81" s="56" t="s">
        <v>62</v>
      </c>
      <c r="B81" s="56"/>
      <c r="C81" s="56"/>
      <c r="D81" s="56"/>
      <c r="E81" s="56"/>
      <c r="F81" s="56"/>
      <c r="G81" s="56"/>
      <c r="H81" s="54"/>
    </row>
  </sheetData>
  <mergeCells count="21">
    <mergeCell ref="A3:D3"/>
    <mergeCell ref="F1:G1"/>
    <mergeCell ref="A7:B7"/>
    <mergeCell ref="A56:B56"/>
    <mergeCell ref="C65:G65"/>
    <mergeCell ref="A4:D4"/>
    <mergeCell ref="A5:E5"/>
    <mergeCell ref="A40:B40"/>
    <mergeCell ref="B46:C46"/>
    <mergeCell ref="A52:B52"/>
    <mergeCell ref="A1:B1"/>
    <mergeCell ref="A13:B13"/>
    <mergeCell ref="A38:B38"/>
    <mergeCell ref="A42:B42"/>
    <mergeCell ref="A48:B48"/>
    <mergeCell ref="A50:B50"/>
    <mergeCell ref="A79:G80"/>
    <mergeCell ref="A81:G81"/>
    <mergeCell ref="A54:B54"/>
    <mergeCell ref="A59:B59"/>
    <mergeCell ref="A9:B9"/>
  </mergeCells>
  <hyperlinks>
    <hyperlink ref="A81" r:id="rId1" display="http://www.aces.edu/" xr:uid="{4EB448D7-4B24-1649-BAE2-8A811B362DD7}"/>
  </hyperlinks>
  <pageMargins left="0.7" right="0.7" top="0.75" bottom="0.75" header="0.3" footer="0.3"/>
  <pageSetup scale="74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Boswell</dc:creator>
  <cp:lastModifiedBy>Microsoft Office User</cp:lastModifiedBy>
  <cp:lastPrinted>2021-10-25T20:31:57Z</cp:lastPrinted>
  <dcterms:created xsi:type="dcterms:W3CDTF">2021-05-05T14:46:11Z</dcterms:created>
  <dcterms:modified xsi:type="dcterms:W3CDTF">2021-10-27T17:13:12Z</dcterms:modified>
</cp:coreProperties>
</file>