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bsm0028/Desktop/"/>
    </mc:Choice>
  </mc:AlternateContent>
  <xr:revisionPtr revIDLastSave="0" documentId="13_ncr:1_{596E5309-CBE1-3E45-AAB9-513F84B1D3D5}" xr6:coauthVersionLast="47" xr6:coauthVersionMax="47" xr10:uidLastSave="{00000000-0000-0000-0000-000000000000}"/>
  <bookViews>
    <workbookView xWindow="23440" yWindow="580" windowWidth="27760" windowHeight="26300" xr2:uid="{21656C82-EAA5-4044-B980-FA14E64CD686}"/>
  </bookViews>
  <sheets>
    <sheet name="GREENS" sheetId="1" r:id="rId1"/>
  </sheets>
  <definedNames>
    <definedName name="_xlnm.Print_Area" localSheetId="0">GREENS!$A$1:$H$87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29" i="1" l="1"/>
  <c r="F28" i="1"/>
  <c r="F31" i="1" l="1"/>
  <c r="E70" i="1"/>
  <c r="F58" i="1" l="1"/>
  <c r="F46" i="1"/>
  <c r="F49" i="1"/>
  <c r="F30" i="1"/>
  <c r="E38" i="1"/>
  <c r="F38" i="1" s="1"/>
  <c r="F36" i="1"/>
  <c r="F37" i="1"/>
  <c r="F35" i="1"/>
  <c r="F34" i="1"/>
  <c r="F27" i="1"/>
  <c r="F26" i="1"/>
  <c r="F25" i="1"/>
  <c r="F24" i="1"/>
  <c r="F23" i="1"/>
  <c r="F22" i="1"/>
  <c r="F21" i="1"/>
  <c r="F20" i="1"/>
  <c r="F19" i="1"/>
  <c r="F17" i="1"/>
  <c r="F16" i="1"/>
  <c r="F15" i="1"/>
  <c r="F10" i="1"/>
  <c r="D39" i="1" l="1"/>
  <c r="F39" i="1" s="1"/>
  <c r="F41" i="1" l="1"/>
  <c r="D77" i="1" l="1"/>
  <c r="C71" i="1"/>
  <c r="E79" i="1"/>
  <c r="D81" i="1"/>
  <c r="E81" i="1"/>
  <c r="F81" i="1"/>
  <c r="F77" i="1"/>
  <c r="F73" i="1"/>
  <c r="C77" i="1"/>
  <c r="G81" i="1"/>
  <c r="G77" i="1"/>
  <c r="G73" i="1"/>
  <c r="C79" i="1"/>
  <c r="D79" i="1"/>
  <c r="D75" i="1"/>
  <c r="D71" i="1"/>
  <c r="C81" i="1"/>
  <c r="E75" i="1"/>
  <c r="E71" i="1"/>
  <c r="F79" i="1"/>
  <c r="F75" i="1"/>
  <c r="F71" i="1"/>
  <c r="G75" i="1"/>
  <c r="G71" i="1"/>
  <c r="D73" i="1"/>
  <c r="C73" i="1"/>
  <c r="E77" i="1"/>
  <c r="E73" i="1"/>
  <c r="C75" i="1"/>
  <c r="G79" i="1"/>
  <c r="F43" i="1"/>
  <c r="D47" i="1"/>
  <c r="F47" i="1" s="1"/>
  <c r="F52" i="1" s="1"/>
  <c r="F54" i="1" s="1"/>
  <c r="F56" i="1" l="1"/>
  <c r="F60" i="1" s="1"/>
</calcChain>
</file>

<file path=xl/sharedStrings.xml><?xml version="1.0" encoding="utf-8"?>
<sst xmlns="http://schemas.openxmlformats.org/spreadsheetml/2006/main" count="86" uniqueCount="70">
  <si>
    <t>Enterprise Planning Budget Summary</t>
  </si>
  <si>
    <t>GREENS</t>
  </si>
  <si>
    <t>ALABAMA 2021</t>
  </si>
  <si>
    <t>Note: To customize this budget, you can change the numbers in blue</t>
  </si>
  <si>
    <t xml:space="preserve">Reminder: Your costs and returns will vary. The values listed are intended for use in planning. </t>
  </si>
  <si>
    <t>Box</t>
  </si>
  <si>
    <t>CWT</t>
  </si>
  <si>
    <t>INCOME ABOVE VARIABLE COSTS</t>
  </si>
  <si>
    <t>UNIT</t>
  </si>
  <si>
    <t>QUANTITY</t>
  </si>
  <si>
    <t>COST PER UNIT</t>
  </si>
  <si>
    <t>TOTAL PER ACRE</t>
  </si>
  <si>
    <t>YOUR FARM</t>
  </si>
  <si>
    <t>PRE-HARVEST</t>
  </si>
  <si>
    <t>SOIL TEST</t>
  </si>
  <si>
    <t>SEEDS</t>
  </si>
  <si>
    <t>LIME</t>
  </si>
  <si>
    <t>FERTILIZER</t>
  </si>
  <si>
    <t xml:space="preserve">     NITROGEN</t>
  </si>
  <si>
    <t xml:space="preserve">     PHOSPHORUS</t>
  </si>
  <si>
    <t xml:space="preserve">     POTASSIUM</t>
  </si>
  <si>
    <t>CALCIUM NITRATE (SIDE DRESS)</t>
  </si>
  <si>
    <t>MACHINERY (PRE-HARVEST)</t>
  </si>
  <si>
    <t>HERBICIDES</t>
  </si>
  <si>
    <t>INSECTICIDES</t>
  </si>
  <si>
    <t>FUNGICIDES</t>
  </si>
  <si>
    <t>HARVEST:</t>
  </si>
  <si>
    <t>MACHINERY (TRUCK/TRAILER)</t>
  </si>
  <si>
    <t>HARVEST (HAULING/FUEL)</t>
  </si>
  <si>
    <t>BOXES</t>
  </si>
  <si>
    <t>MARKETING</t>
  </si>
  <si>
    <t>LAND RENT</t>
  </si>
  <si>
    <t>TOTAL VARIABLE COSTS</t>
  </si>
  <si>
    <t>INTEREST ON OPERATING CAPITAL</t>
  </si>
  <si>
    <t>FIXED COSTS</t>
  </si>
  <si>
    <t>MACHINERY</t>
  </si>
  <si>
    <t>IRRIGATION DEPRECIATION</t>
  </si>
  <si>
    <t>TOTAL FIXED COSTS</t>
  </si>
  <si>
    <t>TOTAL COSTS</t>
  </si>
  <si>
    <t>OPERATOR LABOR</t>
  </si>
  <si>
    <t>CROP INSURANCE</t>
  </si>
  <si>
    <t>MISC. OVERHEAD</t>
  </si>
  <si>
    <t>HOURS</t>
  </si>
  <si>
    <t>DOLLARS</t>
  </si>
  <si>
    <t>ACRE</t>
  </si>
  <si>
    <t>BOX</t>
  </si>
  <si>
    <t>EACH</t>
  </si>
  <si>
    <t>TON</t>
  </si>
  <si>
    <t>LBS</t>
  </si>
  <si>
    <t>(DEPRECIATION, INTEREST, TAXES, INSURANCE)</t>
  </si>
  <si>
    <t>YIELD IN BOXES</t>
  </si>
  <si>
    <t>PRICE PER BOX</t>
  </si>
  <si>
    <t>INCOME ABOVE VARIBLE COSTS WITH VARYING PRICES AND YIELDS</t>
  </si>
  <si>
    <t>*2021  H2-A labor rates used</t>
  </si>
  <si>
    <t>LAND OWNERSHIP</t>
  </si>
  <si>
    <t>TOTAL RECEIPTS</t>
  </si>
  <si>
    <t>VARIABLE COSTS</t>
  </si>
  <si>
    <t>HARVEST LABOR*</t>
  </si>
  <si>
    <t>RETURN TO OPERATOR LABOR, LAND, CAPITAL</t>
  </si>
  <si>
    <t>RETURNS TO LAND AND CAPITAL</t>
  </si>
  <si>
    <t>DRIP TAPE</t>
  </si>
  <si>
    <t>IRRIGATION SUPPLIES</t>
  </si>
  <si>
    <t>WATER</t>
  </si>
  <si>
    <t>IN.-ACRE</t>
  </si>
  <si>
    <t>Roll</t>
  </si>
  <si>
    <t>ESTIMATED COSTS PER ACRE:</t>
  </si>
  <si>
    <t xml:space="preserve"> IRRIGATED, HAND HARVESTED, FRESH MARKET</t>
  </si>
  <si>
    <t>GREENS (~20 lbs or bu.)</t>
  </si>
  <si>
    <t>www.aces.edu</t>
  </si>
  <si>
    <r>
      <t xml:space="preserve">The Alabama Cooperative Extension System (Alabama A&amp;M University and Auburn University) is an equal opportunity educator and employer. Everyone is welcome! Please let us know if you have accessibility needs. </t>
    </r>
    <r>
      <rPr>
        <sz val="8.5"/>
        <color theme="8" tint="-0.499984740745262"/>
        <rFont val="Calibri"/>
        <family val="2"/>
        <scheme val="minor"/>
      </rPr>
      <t>©</t>
    </r>
    <r>
      <rPr>
        <b/>
        <sz val="8.5"/>
        <color theme="8" tint="-0.499984740745262"/>
        <rFont val="Calibri"/>
        <family val="2"/>
        <scheme val="minor"/>
      </rPr>
      <t xml:space="preserve"> 2021 by the Alabama Cooperative Extension System.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</si>
</sst>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&quot;$&quot;#,##0.00"/>
    <numFmt numFmtId="165" formatCode="_([$$-409]* #,##0.00_);_([$$-409]* \(#,##0.00\);_([$$-409]* &quot;-&quot;??_);_(@_)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66FF"/>
      <name val="Calibri"/>
      <family val="2"/>
      <scheme val="minor"/>
    </font>
    <font>
      <b/>
      <sz val="11"/>
      <color rgb="FF0066FF"/>
      <name val="Calibri"/>
      <family val="2"/>
      <scheme val="minor"/>
    </font>
    <font>
      <u/>
      <sz val="11"/>
      <color theme="1"/>
      <name val="Calibri"/>
      <family val="2"/>
      <scheme val="minor"/>
    </font>
    <font>
      <u val="singleAccounting"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8.5"/>
      <color theme="8" tint="-0.499984740745262"/>
      <name val="Calibri"/>
      <family val="2"/>
      <scheme val="minor"/>
    </font>
    <font>
      <sz val="8.5"/>
      <color theme="8" tint="-0.49998474074526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8" fillId="0" borderId="0" applyNumberFormat="0" applyFill="0" applyBorder="0" applyAlignment="0" applyProtection="0"/>
  </cellStyleXfs>
  <cellXfs count="52">
    <xf numFmtId="0" fontId="0" fillId="0" borderId="0" xfId="0"/>
    <xf numFmtId="0" fontId="4" fillId="0" borderId="0" xfId="0" applyFont="1"/>
    <xf numFmtId="0" fontId="5" fillId="0" borderId="0" xfId="0" applyFont="1"/>
    <xf numFmtId="4" fontId="0" fillId="0" borderId="0" xfId="0" applyNumberFormat="1"/>
    <xf numFmtId="164" fontId="0" fillId="0" borderId="0" xfId="0" applyNumberFormat="1"/>
    <xf numFmtId="0" fontId="0" fillId="2" borderId="0" xfId="0" applyFill="1"/>
    <xf numFmtId="164" fontId="0" fillId="2" borderId="0" xfId="0" applyNumberFormat="1" applyFill="1"/>
    <xf numFmtId="0" fontId="2" fillId="0" borderId="2" xfId="0" applyFont="1" applyBorder="1"/>
    <xf numFmtId="0" fontId="0" fillId="0" borderId="2" xfId="0" applyBorder="1"/>
    <xf numFmtId="4" fontId="0" fillId="0" borderId="2" xfId="0" applyNumberFormat="1" applyBorder="1"/>
    <xf numFmtId="164" fontId="0" fillId="0" borderId="2" xfId="0" applyNumberFormat="1" applyBorder="1"/>
    <xf numFmtId="0" fontId="0" fillId="0" borderId="0" xfId="0" applyAlignment="1">
      <alignment horizontal="right" wrapText="1"/>
    </xf>
    <xf numFmtId="4" fontId="3" fillId="0" borderId="0" xfId="0" applyNumberFormat="1" applyFont="1"/>
    <xf numFmtId="164" fontId="3" fillId="0" borderId="0" xfId="0" applyNumberFormat="1" applyFont="1"/>
    <xf numFmtId="0" fontId="0" fillId="0" borderId="1" xfId="0" applyFont="1" applyBorder="1" applyAlignment="1">
      <alignment horizontal="right" wrapText="1"/>
    </xf>
    <xf numFmtId="0" fontId="2" fillId="0" borderId="1" xfId="0" applyFont="1" applyBorder="1" applyAlignment="1">
      <alignment horizontal="right" wrapText="1"/>
    </xf>
    <xf numFmtId="0" fontId="0" fillId="0" borderId="1" xfId="0" applyBorder="1"/>
    <xf numFmtId="0" fontId="0" fillId="0" borderId="0" xfId="0" applyBorder="1"/>
    <xf numFmtId="164" fontId="0" fillId="0" borderId="0" xfId="0" applyNumberFormat="1" applyBorder="1"/>
    <xf numFmtId="164" fontId="0" fillId="0" borderId="4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165" fontId="0" fillId="0" borderId="0" xfId="0" applyNumberFormat="1" applyBorder="1"/>
    <xf numFmtId="165" fontId="0" fillId="0" borderId="9" xfId="0" applyNumberFormat="1" applyBorder="1"/>
    <xf numFmtId="165" fontId="6" fillId="0" borderId="0" xfId="0" applyNumberFormat="1" applyFont="1" applyBorder="1"/>
    <xf numFmtId="165" fontId="0" fillId="0" borderId="10" xfId="0" applyNumberFormat="1" applyBorder="1"/>
    <xf numFmtId="165" fontId="0" fillId="0" borderId="11" xfId="0" applyNumberFormat="1" applyBorder="1"/>
    <xf numFmtId="0" fontId="2" fillId="0" borderId="5" xfId="0" applyFont="1" applyBorder="1"/>
    <xf numFmtId="165" fontId="0" fillId="0" borderId="1" xfId="1" applyNumberFormat="1" applyFont="1" applyBorder="1" applyAlignment="1">
      <alignment horizontal="left" indent="2"/>
    </xf>
    <xf numFmtId="165" fontId="0" fillId="0" borderId="12" xfId="1" applyNumberFormat="1" applyFont="1" applyBorder="1" applyAlignment="1">
      <alignment horizontal="left" indent="2"/>
    </xf>
    <xf numFmtId="0" fontId="0" fillId="0" borderId="15" xfId="0" applyBorder="1"/>
    <xf numFmtId="0" fontId="0" fillId="0" borderId="14" xfId="0" applyBorder="1" applyAlignment="1">
      <alignment horizontal="center"/>
    </xf>
    <xf numFmtId="0" fontId="0" fillId="0" borderId="13" xfId="0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0" fillId="0" borderId="2" xfId="0" applyFill="1" applyBorder="1"/>
    <xf numFmtId="4" fontId="3" fillId="2" borderId="0" xfId="0" applyNumberFormat="1" applyFont="1" applyFill="1"/>
    <xf numFmtId="0" fontId="3" fillId="0" borderId="0" xfId="0" applyFont="1"/>
    <xf numFmtId="4" fontId="3" fillId="0" borderId="2" xfId="0" applyNumberFormat="1" applyFont="1" applyBorder="1"/>
    <xf numFmtId="0" fontId="3" fillId="2" borderId="0" xfId="0" applyFont="1" applyFill="1"/>
    <xf numFmtId="164" fontId="4" fillId="0" borderId="0" xfId="0" applyNumberFormat="1" applyFont="1"/>
    <xf numFmtId="9" fontId="3" fillId="0" borderId="0" xfId="2" applyFont="1"/>
    <xf numFmtId="164" fontId="3" fillId="0" borderId="2" xfId="0" applyNumberFormat="1" applyFont="1" applyBorder="1"/>
    <xf numFmtId="0" fontId="0" fillId="0" borderId="0" xfId="0" applyAlignment="1">
      <alignment horizontal="left" indent="1"/>
    </xf>
    <xf numFmtId="0" fontId="7" fillId="0" borderId="0" xfId="0" applyFont="1"/>
    <xf numFmtId="0" fontId="2" fillId="0" borderId="0" xfId="0" applyFont="1"/>
    <xf numFmtId="0" fontId="2" fillId="0" borderId="3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7" xfId="0" applyBorder="1" applyAlignment="1">
      <alignment horizontal="center"/>
    </xf>
    <xf numFmtId="0" fontId="9" fillId="0" borderId="0" xfId="0" applyFont="1" applyAlignment="1">
      <alignment horizontal="center" vertical="center" wrapText="1"/>
    </xf>
    <xf numFmtId="0" fontId="8" fillId="0" borderId="0" xfId="3" applyAlignment="1">
      <alignment horizontal="center" vertical="center"/>
    </xf>
  </cellXfs>
  <cellStyles count="4">
    <cellStyle name="Currency" xfId="1" builtinId="4"/>
    <cellStyle name="Hyperlink" xfId="3" builtinId="8"/>
    <cellStyle name="Normal" xfId="0" builtinId="0"/>
    <cellStyle name="Percent" xfId="2" builtinId="5"/>
  </cellStyles>
  <dxfs count="0"/>
  <tableStyles count="0" defaultTableStyle="TableStyleMedium2" defaultPivotStyle="PivotStyleLight16"/>
  <colors>
    <mruColors>
      <color rgb="FF00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2</xdr:row>
      <xdr:rowOff>0</xdr:rowOff>
    </xdr:from>
    <xdr:to>
      <xdr:col>6</xdr:col>
      <xdr:colOff>1178296</xdr:colOff>
      <xdr:row>5</xdr:row>
      <xdr:rowOff>26857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5602454-6E02-1E4A-903C-A7DED0165A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82429" y="399143"/>
          <a:ext cx="2375724" cy="625571"/>
        </a:xfrm>
        <a:prstGeom prst="rect">
          <a:avLst/>
        </a:prstGeom>
      </xdr:spPr>
    </xdr:pic>
    <xdr:clientData fLocksWithSheet="0"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aces.ed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817085-7984-4DCA-A0E3-370129ECDB9D}">
  <sheetPr>
    <pageSetUpPr fitToPage="1"/>
  </sheetPr>
  <dimension ref="A1:H91"/>
  <sheetViews>
    <sheetView tabSelected="1" zoomScale="70" zoomScaleNormal="70" workbookViewId="0">
      <selection sqref="A1:H87"/>
    </sheetView>
  </sheetViews>
  <sheetFormatPr baseColWidth="10" defaultColWidth="8.83203125" defaultRowHeight="15" x14ac:dyDescent="0.2"/>
  <cols>
    <col min="1" max="1" width="24.6640625" customWidth="1"/>
    <col min="2" max="2" width="38.6640625" customWidth="1"/>
    <col min="3" max="3" width="12.6640625" customWidth="1"/>
    <col min="4" max="7" width="15.6640625" customWidth="1"/>
  </cols>
  <sheetData>
    <row r="1" spans="1:8" x14ac:dyDescent="0.2">
      <c r="A1" t="s">
        <v>0</v>
      </c>
      <c r="F1" t="s">
        <v>2</v>
      </c>
    </row>
    <row r="3" spans="1:8" x14ac:dyDescent="0.2">
      <c r="A3" s="46" t="s">
        <v>1</v>
      </c>
      <c r="B3" t="s">
        <v>66</v>
      </c>
    </row>
    <row r="4" spans="1:8" x14ac:dyDescent="0.2">
      <c r="A4" s="1" t="s">
        <v>3</v>
      </c>
    </row>
    <row r="5" spans="1:8" x14ac:dyDescent="0.2">
      <c r="A5" t="s">
        <v>4</v>
      </c>
    </row>
    <row r="7" spans="1:8" x14ac:dyDescent="0.2">
      <c r="A7" s="46" t="s">
        <v>65</v>
      </c>
    </row>
    <row r="8" spans="1:8" ht="30" customHeight="1" x14ac:dyDescent="0.2">
      <c r="C8" s="14" t="s">
        <v>8</v>
      </c>
      <c r="D8" s="14" t="s">
        <v>9</v>
      </c>
      <c r="E8" s="14" t="s">
        <v>10</v>
      </c>
      <c r="F8" s="14" t="s">
        <v>11</v>
      </c>
      <c r="G8" s="15" t="s">
        <v>12</v>
      </c>
      <c r="H8" s="11"/>
    </row>
    <row r="9" spans="1:8" x14ac:dyDescent="0.2">
      <c r="A9" s="2" t="s">
        <v>55</v>
      </c>
      <c r="D9" s="3"/>
      <c r="E9" s="4"/>
      <c r="F9" s="4"/>
    </row>
    <row r="10" spans="1:8" x14ac:dyDescent="0.2">
      <c r="B10" t="s">
        <v>67</v>
      </c>
      <c r="C10" t="s">
        <v>5</v>
      </c>
      <c r="D10" s="12">
        <v>450</v>
      </c>
      <c r="E10" s="13">
        <v>13.5</v>
      </c>
      <c r="F10" s="4">
        <f>D10*E10</f>
        <v>6075</v>
      </c>
      <c r="G10" s="16"/>
    </row>
    <row r="11" spans="1:8" x14ac:dyDescent="0.2">
      <c r="D11" s="12"/>
      <c r="E11" s="4"/>
      <c r="F11" s="4"/>
    </row>
    <row r="12" spans="1:8" x14ac:dyDescent="0.2">
      <c r="A12" s="5"/>
      <c r="B12" s="5"/>
      <c r="C12" s="5"/>
      <c r="D12" s="37"/>
      <c r="E12" s="6"/>
      <c r="F12" s="6"/>
      <c r="G12" s="5"/>
    </row>
    <row r="13" spans="1:8" x14ac:dyDescent="0.2">
      <c r="A13" t="s">
        <v>56</v>
      </c>
      <c r="D13" s="12"/>
      <c r="E13" s="4"/>
      <c r="F13" s="4"/>
    </row>
    <row r="14" spans="1:8" x14ac:dyDescent="0.2">
      <c r="B14" s="2" t="s">
        <v>13</v>
      </c>
      <c r="D14" s="12"/>
      <c r="E14" s="4"/>
      <c r="F14" s="4"/>
    </row>
    <row r="15" spans="1:8" x14ac:dyDescent="0.2">
      <c r="B15" t="s">
        <v>14</v>
      </c>
      <c r="C15" t="s">
        <v>44</v>
      </c>
      <c r="D15" s="12">
        <v>1</v>
      </c>
      <c r="E15" s="13">
        <v>7</v>
      </c>
      <c r="F15" s="4">
        <f>D15*E15</f>
        <v>7</v>
      </c>
      <c r="G15" s="16"/>
    </row>
    <row r="16" spans="1:8" x14ac:dyDescent="0.2">
      <c r="B16" t="s">
        <v>15</v>
      </c>
      <c r="C16" t="s">
        <v>48</v>
      </c>
      <c r="D16" s="12">
        <v>2</v>
      </c>
      <c r="E16" s="13">
        <v>8.35</v>
      </c>
      <c r="F16" s="4">
        <f t="shared" ref="F16:F39" si="0">D16*E16</f>
        <v>16.7</v>
      </c>
      <c r="G16" s="8"/>
    </row>
    <row r="17" spans="2:7" x14ac:dyDescent="0.2">
      <c r="B17" t="s">
        <v>16</v>
      </c>
      <c r="C17" t="s">
        <v>47</v>
      </c>
      <c r="D17" s="12">
        <v>1</v>
      </c>
      <c r="E17" s="13">
        <v>40</v>
      </c>
      <c r="F17" s="4">
        <f t="shared" si="0"/>
        <v>40</v>
      </c>
      <c r="G17" s="8"/>
    </row>
    <row r="18" spans="2:7" x14ac:dyDescent="0.2">
      <c r="B18" t="s">
        <v>17</v>
      </c>
      <c r="D18" s="12"/>
      <c r="E18" s="13"/>
      <c r="F18" s="4"/>
      <c r="G18" s="17"/>
    </row>
    <row r="19" spans="2:7" x14ac:dyDescent="0.2">
      <c r="B19" t="s">
        <v>18</v>
      </c>
      <c r="C19" t="s">
        <v>8</v>
      </c>
      <c r="D19" s="12">
        <v>328</v>
      </c>
      <c r="E19" s="13">
        <v>0.43</v>
      </c>
      <c r="F19" s="4">
        <f t="shared" si="0"/>
        <v>141.04</v>
      </c>
      <c r="G19" s="16"/>
    </row>
    <row r="20" spans="2:7" x14ac:dyDescent="0.2">
      <c r="B20" t="s">
        <v>19</v>
      </c>
      <c r="C20" t="s">
        <v>8</v>
      </c>
      <c r="D20" s="12">
        <v>368</v>
      </c>
      <c r="E20" s="13">
        <v>0.38</v>
      </c>
      <c r="F20" s="4">
        <f t="shared" si="0"/>
        <v>139.84</v>
      </c>
      <c r="G20" s="8"/>
    </row>
    <row r="21" spans="2:7" x14ac:dyDescent="0.2">
      <c r="B21" t="s">
        <v>20</v>
      </c>
      <c r="C21" t="s">
        <v>8</v>
      </c>
      <c r="D21" s="12">
        <v>480</v>
      </c>
      <c r="E21" s="13">
        <v>0.33</v>
      </c>
      <c r="F21" s="4">
        <f t="shared" si="0"/>
        <v>158.4</v>
      </c>
      <c r="G21" s="8"/>
    </row>
    <row r="22" spans="2:7" x14ac:dyDescent="0.2">
      <c r="B22" t="s">
        <v>21</v>
      </c>
      <c r="C22" t="s">
        <v>6</v>
      </c>
      <c r="D22" s="12">
        <v>4</v>
      </c>
      <c r="E22" s="13">
        <v>50</v>
      </c>
      <c r="F22" s="4">
        <f t="shared" si="0"/>
        <v>200</v>
      </c>
      <c r="G22" s="8"/>
    </row>
    <row r="23" spans="2:7" x14ac:dyDescent="0.2">
      <c r="B23" t="s">
        <v>22</v>
      </c>
      <c r="C23" t="s">
        <v>44</v>
      </c>
      <c r="D23" s="12">
        <v>1</v>
      </c>
      <c r="E23" s="13">
        <v>8.6307471311759763</v>
      </c>
      <c r="F23" s="4">
        <f t="shared" si="0"/>
        <v>8.6307471311759763</v>
      </c>
      <c r="G23" s="16"/>
    </row>
    <row r="24" spans="2:7" x14ac:dyDescent="0.2">
      <c r="B24" t="s">
        <v>23</v>
      </c>
      <c r="C24" t="s">
        <v>44</v>
      </c>
      <c r="D24" s="12">
        <v>1</v>
      </c>
      <c r="E24" s="13">
        <v>5.25</v>
      </c>
      <c r="F24" s="4">
        <f t="shared" si="0"/>
        <v>5.25</v>
      </c>
      <c r="G24" s="8"/>
    </row>
    <row r="25" spans="2:7" x14ac:dyDescent="0.2">
      <c r="B25" t="s">
        <v>24</v>
      </c>
      <c r="C25" t="s">
        <v>44</v>
      </c>
      <c r="D25" s="12">
        <v>1</v>
      </c>
      <c r="E25" s="13">
        <v>67.13</v>
      </c>
      <c r="F25" s="4">
        <f t="shared" si="0"/>
        <v>67.13</v>
      </c>
      <c r="G25" s="8"/>
    </row>
    <row r="26" spans="2:7" x14ac:dyDescent="0.2">
      <c r="B26" t="s">
        <v>25</v>
      </c>
      <c r="C26" t="s">
        <v>44</v>
      </c>
      <c r="D26" s="12">
        <v>1</v>
      </c>
      <c r="E26" s="13">
        <v>30.75</v>
      </c>
      <c r="F26" s="4">
        <f t="shared" si="0"/>
        <v>30.75</v>
      </c>
      <c r="G26" s="8"/>
    </row>
    <row r="27" spans="2:7" x14ac:dyDescent="0.2">
      <c r="B27" t="s">
        <v>61</v>
      </c>
      <c r="C27" t="s">
        <v>44</v>
      </c>
      <c r="D27" s="12">
        <v>1</v>
      </c>
      <c r="E27" s="13">
        <v>296.63</v>
      </c>
      <c r="F27" s="4">
        <f t="shared" si="0"/>
        <v>296.63</v>
      </c>
      <c r="G27" s="16"/>
    </row>
    <row r="28" spans="2:7" x14ac:dyDescent="0.2">
      <c r="B28" t="s">
        <v>60</v>
      </c>
      <c r="C28" t="s">
        <v>64</v>
      </c>
      <c r="D28" s="12">
        <v>1</v>
      </c>
      <c r="E28" s="13">
        <v>123</v>
      </c>
      <c r="F28" s="4">
        <f t="shared" si="0"/>
        <v>123</v>
      </c>
      <c r="G28" s="16"/>
    </row>
    <row r="29" spans="2:7" x14ac:dyDescent="0.2">
      <c r="B29" t="s">
        <v>62</v>
      </c>
      <c r="C29" t="s">
        <v>63</v>
      </c>
      <c r="D29" s="12"/>
      <c r="E29" s="13">
        <v>0</v>
      </c>
      <c r="F29" s="4">
        <f t="shared" si="0"/>
        <v>0</v>
      </c>
      <c r="G29" s="16"/>
    </row>
    <row r="30" spans="2:7" x14ac:dyDescent="0.2">
      <c r="B30" t="s">
        <v>31</v>
      </c>
      <c r="C30" t="s">
        <v>44</v>
      </c>
      <c r="D30" s="12">
        <v>1</v>
      </c>
      <c r="E30" s="13">
        <v>100</v>
      </c>
      <c r="F30" s="4">
        <f>D30*E30</f>
        <v>100</v>
      </c>
      <c r="G30" s="8"/>
    </row>
    <row r="31" spans="2:7" x14ac:dyDescent="0.2">
      <c r="B31" t="s">
        <v>40</v>
      </c>
      <c r="C31" t="s">
        <v>44</v>
      </c>
      <c r="D31" s="12">
        <v>1</v>
      </c>
      <c r="E31" s="13">
        <v>0</v>
      </c>
      <c r="F31" s="4">
        <f>D31*E31</f>
        <v>0</v>
      </c>
      <c r="G31" s="8"/>
    </row>
    <row r="32" spans="2:7" x14ac:dyDescent="0.2">
      <c r="D32" s="12"/>
      <c r="E32" s="13"/>
      <c r="F32" s="4"/>
    </row>
    <row r="33" spans="1:7" x14ac:dyDescent="0.2">
      <c r="B33" s="2" t="s">
        <v>26</v>
      </c>
      <c r="D33" s="12"/>
      <c r="E33" s="41"/>
      <c r="F33" s="4"/>
    </row>
    <row r="34" spans="1:7" x14ac:dyDescent="0.2">
      <c r="B34" t="s">
        <v>27</v>
      </c>
      <c r="C34" t="s">
        <v>44</v>
      </c>
      <c r="D34" s="12">
        <v>1</v>
      </c>
      <c r="E34" s="13">
        <v>68</v>
      </c>
      <c r="F34" s="4">
        <f t="shared" si="0"/>
        <v>68</v>
      </c>
      <c r="G34" s="16"/>
    </row>
    <row r="35" spans="1:7" x14ac:dyDescent="0.2">
      <c r="B35" t="s">
        <v>57</v>
      </c>
      <c r="C35" t="s">
        <v>42</v>
      </c>
      <c r="D35" s="12">
        <v>48</v>
      </c>
      <c r="E35" s="13">
        <v>12</v>
      </c>
      <c r="F35" s="4">
        <f t="shared" si="0"/>
        <v>576</v>
      </c>
      <c r="G35" s="8"/>
    </row>
    <row r="36" spans="1:7" x14ac:dyDescent="0.2">
      <c r="B36" t="s">
        <v>29</v>
      </c>
      <c r="C36" t="s">
        <v>46</v>
      </c>
      <c r="D36" s="12">
        <v>450</v>
      </c>
      <c r="E36" s="13">
        <v>2</v>
      </c>
      <c r="F36" s="4">
        <f>D36*E36</f>
        <v>900</v>
      </c>
      <c r="G36" s="36"/>
    </row>
    <row r="37" spans="1:7" x14ac:dyDescent="0.2">
      <c r="B37" t="s">
        <v>28</v>
      </c>
      <c r="C37" t="s">
        <v>45</v>
      </c>
      <c r="D37" s="12">
        <v>450</v>
      </c>
      <c r="E37" s="13">
        <v>0.16</v>
      </c>
      <c r="F37" s="4">
        <f t="shared" si="0"/>
        <v>72</v>
      </c>
      <c r="G37" s="36"/>
    </row>
    <row r="38" spans="1:7" x14ac:dyDescent="0.2">
      <c r="B38" t="s">
        <v>30</v>
      </c>
      <c r="C38" t="s">
        <v>45</v>
      </c>
      <c r="D38" s="12">
        <v>450</v>
      </c>
      <c r="E38" s="13">
        <f>0.1*E10</f>
        <v>1.35</v>
      </c>
      <c r="F38" s="4">
        <f t="shared" si="0"/>
        <v>607.5</v>
      </c>
      <c r="G38" s="36"/>
    </row>
    <row r="39" spans="1:7" x14ac:dyDescent="0.2">
      <c r="B39" t="s">
        <v>33</v>
      </c>
      <c r="C39" t="s">
        <v>43</v>
      </c>
      <c r="D39" s="12">
        <f>(SUM(F15:F38)*3/12)</f>
        <v>889.46768678279398</v>
      </c>
      <c r="E39" s="42">
        <v>0.04</v>
      </c>
      <c r="F39" s="4">
        <f t="shared" si="0"/>
        <v>35.578707471311759</v>
      </c>
      <c r="G39" s="16"/>
    </row>
    <row r="40" spans="1:7" x14ac:dyDescent="0.2">
      <c r="D40" s="12"/>
      <c r="E40" s="13"/>
      <c r="F40" s="4"/>
    </row>
    <row r="41" spans="1:7" ht="16" thickBot="1" x14ac:dyDescent="0.25">
      <c r="A41" s="2" t="s">
        <v>32</v>
      </c>
      <c r="D41" s="12"/>
      <c r="E41" s="13"/>
      <c r="F41" s="19">
        <f>SUM(F15:F39)</f>
        <v>3593.4494546024875</v>
      </c>
      <c r="G41" s="16"/>
    </row>
    <row r="42" spans="1:7" ht="16" thickTop="1" x14ac:dyDescent="0.2">
      <c r="D42" s="12"/>
      <c r="E42" s="13"/>
      <c r="F42" s="4"/>
    </row>
    <row r="43" spans="1:7" x14ac:dyDescent="0.2">
      <c r="A43" s="7" t="s">
        <v>7</v>
      </c>
      <c r="B43" s="8"/>
      <c r="C43" s="8"/>
      <c r="D43" s="39"/>
      <c r="E43" s="43"/>
      <c r="F43" s="10">
        <f>F10-F41</f>
        <v>2481.5505453975125</v>
      </c>
      <c r="G43" s="8"/>
    </row>
    <row r="44" spans="1:7" x14ac:dyDescent="0.2">
      <c r="A44" s="5"/>
      <c r="B44" s="5"/>
      <c r="C44" s="5"/>
      <c r="D44" s="40"/>
      <c r="E44" s="40"/>
      <c r="F44" s="5"/>
      <c r="G44" s="5"/>
    </row>
    <row r="45" spans="1:7" x14ac:dyDescent="0.2">
      <c r="A45" t="s">
        <v>34</v>
      </c>
      <c r="D45" s="12"/>
      <c r="E45" s="13"/>
      <c r="F45" s="4"/>
    </row>
    <row r="46" spans="1:7" x14ac:dyDescent="0.2">
      <c r="B46" t="s">
        <v>36</v>
      </c>
      <c r="C46" t="s">
        <v>44</v>
      </c>
      <c r="D46" s="12">
        <v>1</v>
      </c>
      <c r="E46" s="13">
        <v>33</v>
      </c>
      <c r="F46" s="4">
        <f>D46*E46</f>
        <v>33</v>
      </c>
      <c r="G46" s="16"/>
    </row>
    <row r="47" spans="1:7" x14ac:dyDescent="0.2">
      <c r="B47" t="s">
        <v>41</v>
      </c>
      <c r="C47" t="s">
        <v>43</v>
      </c>
      <c r="D47" s="12">
        <f>F41</f>
        <v>3593.4494546024875</v>
      </c>
      <c r="E47" s="42">
        <v>7.0000000000000007E-2</v>
      </c>
      <c r="F47" s="4">
        <f>D47*E47</f>
        <v>251.54146182217414</v>
      </c>
      <c r="G47" s="16"/>
    </row>
    <row r="48" spans="1:7" x14ac:dyDescent="0.2">
      <c r="B48" t="s">
        <v>54</v>
      </c>
      <c r="D48" s="12"/>
      <c r="E48" s="42"/>
      <c r="F48" s="4"/>
      <c r="G48" s="16"/>
    </row>
    <row r="49" spans="1:7" x14ac:dyDescent="0.2">
      <c r="B49" t="s">
        <v>35</v>
      </c>
      <c r="C49" t="s">
        <v>44</v>
      </c>
      <c r="D49" s="12">
        <v>1</v>
      </c>
      <c r="E49" s="13">
        <v>58.93</v>
      </c>
      <c r="F49" s="4">
        <f>D49*E49</f>
        <v>58.93</v>
      </c>
      <c r="G49" s="8"/>
    </row>
    <row r="50" spans="1:7" x14ac:dyDescent="0.2">
      <c r="B50" s="44" t="s">
        <v>49</v>
      </c>
      <c r="D50" s="38"/>
      <c r="E50" s="38"/>
    </row>
    <row r="51" spans="1:7" x14ac:dyDescent="0.2">
      <c r="D51" s="12"/>
      <c r="E51" s="13"/>
      <c r="F51" s="18"/>
    </row>
    <row r="52" spans="1:7" ht="16" thickBot="1" x14ac:dyDescent="0.25">
      <c r="A52" s="2" t="s">
        <v>37</v>
      </c>
      <c r="D52" s="12"/>
      <c r="E52" s="13"/>
      <c r="F52" s="19">
        <f>SUM(F46:F49)</f>
        <v>343.47146182217415</v>
      </c>
      <c r="G52" s="16"/>
    </row>
    <row r="53" spans="1:7" ht="16" thickTop="1" x14ac:dyDescent="0.2">
      <c r="D53" s="12"/>
      <c r="E53" s="13"/>
      <c r="F53" s="4"/>
    </row>
    <row r="54" spans="1:7" ht="16" thickBot="1" x14ac:dyDescent="0.25">
      <c r="A54" s="2" t="s">
        <v>38</v>
      </c>
      <c r="D54" s="12"/>
      <c r="E54" s="13"/>
      <c r="F54" s="19">
        <f>SUM(F41+F52)</f>
        <v>3936.9209164246618</v>
      </c>
      <c r="G54" s="16"/>
    </row>
    <row r="55" spans="1:7" ht="16" thickTop="1" x14ac:dyDescent="0.2">
      <c r="D55" s="12"/>
      <c r="E55" s="13"/>
      <c r="F55" s="4"/>
    </row>
    <row r="56" spans="1:7" x14ac:dyDescent="0.2">
      <c r="A56" t="s">
        <v>58</v>
      </c>
      <c r="D56" s="12"/>
      <c r="E56" s="13"/>
      <c r="F56" s="18">
        <f>F10-F54</f>
        <v>2138.0790835753382</v>
      </c>
      <c r="G56" s="16"/>
    </row>
    <row r="57" spans="1:7" x14ac:dyDescent="0.2">
      <c r="D57" s="12"/>
      <c r="E57" s="13"/>
      <c r="F57" s="4"/>
    </row>
    <row r="58" spans="1:7" x14ac:dyDescent="0.2">
      <c r="A58" t="s">
        <v>39</v>
      </c>
      <c r="C58" t="s">
        <v>42</v>
      </c>
      <c r="D58" s="12">
        <v>90</v>
      </c>
      <c r="E58" s="13">
        <v>15</v>
      </c>
      <c r="F58" s="4">
        <f>D58*E58</f>
        <v>1350</v>
      </c>
      <c r="G58" s="17"/>
    </row>
    <row r="59" spans="1:7" x14ac:dyDescent="0.2">
      <c r="D59" s="3"/>
      <c r="E59" s="4"/>
      <c r="F59" s="4"/>
    </row>
    <row r="60" spans="1:7" x14ac:dyDescent="0.2">
      <c r="A60" s="7" t="s">
        <v>59</v>
      </c>
      <c r="B60" s="8"/>
      <c r="C60" s="8"/>
      <c r="D60" s="9"/>
      <c r="E60" s="10"/>
      <c r="F60" s="10">
        <f>F56-F58</f>
        <v>788.07908357533825</v>
      </c>
      <c r="G60" s="8"/>
    </row>
    <row r="62" spans="1:7" x14ac:dyDescent="0.2">
      <c r="A62" s="5"/>
      <c r="B62" s="5"/>
      <c r="C62" s="5"/>
      <c r="D62" s="5"/>
      <c r="E62" s="5"/>
      <c r="F62" s="5"/>
      <c r="G62" s="5"/>
    </row>
    <row r="63" spans="1:7" x14ac:dyDescent="0.2">
      <c r="A63" t="s">
        <v>53</v>
      </c>
    </row>
    <row r="66" spans="1:7" ht="16" thickBot="1" x14ac:dyDescent="0.25">
      <c r="A66" s="45"/>
    </row>
    <row r="67" spans="1:7" x14ac:dyDescent="0.2">
      <c r="B67" s="29" t="s">
        <v>52</v>
      </c>
      <c r="C67" s="20"/>
      <c r="D67" s="20"/>
      <c r="E67" s="20"/>
      <c r="F67" s="20"/>
      <c r="G67" s="21"/>
    </row>
    <row r="68" spans="1:7" x14ac:dyDescent="0.2">
      <c r="B68" s="22"/>
      <c r="C68" s="17"/>
      <c r="D68" s="17"/>
      <c r="E68" s="17"/>
      <c r="F68" s="17"/>
      <c r="G68" s="23"/>
    </row>
    <row r="69" spans="1:7" x14ac:dyDescent="0.2">
      <c r="B69" s="35" t="s">
        <v>50</v>
      </c>
      <c r="C69" s="47" t="s">
        <v>51</v>
      </c>
      <c r="D69" s="48"/>
      <c r="E69" s="48"/>
      <c r="F69" s="48"/>
      <c r="G69" s="49"/>
    </row>
    <row r="70" spans="1:7" x14ac:dyDescent="0.2">
      <c r="B70" s="32"/>
      <c r="C70" s="30">
        <v>12.5</v>
      </c>
      <c r="D70" s="30">
        <v>13</v>
      </c>
      <c r="E70" s="30">
        <f>E10</f>
        <v>13.5</v>
      </c>
      <c r="F70" s="30">
        <v>14</v>
      </c>
      <c r="G70" s="31">
        <v>14.5</v>
      </c>
    </row>
    <row r="71" spans="1:7" x14ac:dyDescent="0.2">
      <c r="B71" s="33">
        <v>350</v>
      </c>
      <c r="C71" s="24">
        <f>(($B71*C$70))-($F$41-$F$38-$F$37-$F$36)-($B71*$E$36)-($B71*$E$37)-($B71*$E$38)</f>
        <v>1132.5505453975125</v>
      </c>
      <c r="D71" s="24">
        <f>(($B71*D$70))-($F$41-$F$38-$F$37-$F$36)-($B71*$E$36)-($B71*$E$37)-($B71*$E$38)</f>
        <v>1307.5505453975125</v>
      </c>
      <c r="E71" s="24">
        <f>(($B71*E$70))-($F$41-$F$38-$F$37-$F$36)-($B71*$E$36)-($B71*$E$37)-($B71*$E$38)</f>
        <v>1482.5505453975125</v>
      </c>
      <c r="F71" s="24">
        <f>(($B71*F$70))-($F$41-$F$38-$F$37-$F$36)-($B71*$E$36)-($B71*$E$37)-($B71*$E$38)</f>
        <v>1657.5505453975125</v>
      </c>
      <c r="G71" s="25">
        <f>(($B71*G$70))-($F$41-$F$38-$F$37-$F$36)-($B71*$E$36)-($B71*$E$37)-($B71*$E$38)</f>
        <v>1832.5505453975125</v>
      </c>
    </row>
    <row r="72" spans="1:7" x14ac:dyDescent="0.2">
      <c r="B72" s="33"/>
      <c r="C72" s="24"/>
      <c r="D72" s="24"/>
      <c r="E72" s="24"/>
      <c r="F72" s="24"/>
      <c r="G72" s="25"/>
    </row>
    <row r="73" spans="1:7" x14ac:dyDescent="0.2">
      <c r="B73" s="33">
        <v>375</v>
      </c>
      <c r="C73" s="24">
        <f>(($B73*C$70))-($F$41-$F$38-$F$37-$F$36)-($B73*$E$36)-($B73*$E$37)-($B73*$E$38)</f>
        <v>1357.3005453975125</v>
      </c>
      <c r="D73" s="24">
        <f>(($B73*D$70))-($F$41-$F$38-$F$37-$F$36)-($B73*$E$36)-($B73*$E$37)-($B73*$E$38)</f>
        <v>1544.8005453975125</v>
      </c>
      <c r="E73" s="24">
        <f>(($B73*E$70))-($F$41-$F$38-$F$37-$F$36)-($B73*$E$36)-($B73*$E$37)-($B73*$E$38)</f>
        <v>1732.3005453975125</v>
      </c>
      <c r="F73" s="24">
        <f>(($B73*F$70))-($F$41-$F$38-$F$37-$F$36)-($B73*$E$36)-($B73*$E$37)-($B73*$E$38)</f>
        <v>1919.8005453975125</v>
      </c>
      <c r="G73" s="25">
        <f>(($B73*G$70))-($F$41-$F$38-$F$37-$F$36)-($B73*$E$36)-($B73*$E$37)-($B73*$E$38)</f>
        <v>2107.3005453975125</v>
      </c>
    </row>
    <row r="74" spans="1:7" x14ac:dyDescent="0.2">
      <c r="B74" s="33"/>
      <c r="C74" s="24"/>
      <c r="D74" s="24"/>
      <c r="E74" s="24"/>
      <c r="F74" s="24"/>
      <c r="G74" s="25"/>
    </row>
    <row r="75" spans="1:7" x14ac:dyDescent="0.2">
      <c r="B75" s="33">
        <v>400</v>
      </c>
      <c r="C75" s="24">
        <f>(($B75*C$70))-($F$41-$F$38-$F$37-$F$36)-($B75*$E$36)-($B75*$E$37)-($B75*$E$38)</f>
        <v>1582.0505453975125</v>
      </c>
      <c r="D75" s="24">
        <f>(($B75*D$70))-($F$41-$F$38-$F$37-$F$36)-($B75*$E$36)-($B75*$E$37)-($B75*$E$38)</f>
        <v>1782.0505453975125</v>
      </c>
      <c r="E75" s="24">
        <f>(($B75*E$70))-($F$41-$F$38-$F$37-$F$36)-($B75*$E$36)-($B75*$E$37)-($B75*$E$38)</f>
        <v>1982.0505453975125</v>
      </c>
      <c r="F75" s="24">
        <f>(($B75*F$70))-($F$41-$F$38-$F$37-$F$36)-($B75*$E$36)-($B75*$E$37)-($B75*$E$38)</f>
        <v>2182.0505453975125</v>
      </c>
      <c r="G75" s="25">
        <f>(($B75*G$70))-($F$41-$F$38-$F$37-$F$36)-($B75*$E$36)-($B75*$E$37)-($B75*$E$38)</f>
        <v>2382.0505453975125</v>
      </c>
    </row>
    <row r="76" spans="1:7" x14ac:dyDescent="0.2">
      <c r="B76" s="33"/>
      <c r="C76" s="24"/>
      <c r="D76" s="24"/>
      <c r="E76" s="24"/>
      <c r="F76" s="24"/>
      <c r="G76" s="25"/>
    </row>
    <row r="77" spans="1:7" x14ac:dyDescent="0.2">
      <c r="B77" s="33">
        <v>425</v>
      </c>
      <c r="C77" s="24">
        <f>(($B77*C$70))-($F$41-$F$38-$F$37-$F$36)-($B77*$E$36)-($B77*$E$37)-($B77*$E$38)</f>
        <v>1806.8005453975125</v>
      </c>
      <c r="D77" s="24">
        <f>(($B77*D$70))-($F$41-$F$38-$F$37-$F$36)-($B77*$E$36)-($B77*$E$37)-($B77*$E$38)</f>
        <v>2019.3005453975125</v>
      </c>
      <c r="E77" s="24">
        <f>(($B77*E$70))-($F$41-$F$38-$F$37-$F$36)-($B77*$E$36)-($B77*$E$37)-($B77*$E$38)</f>
        <v>2231.8005453975125</v>
      </c>
      <c r="F77" s="24">
        <f>(($B77*F$70))-($F$41-$F$38-$F$37-$F$36)-($B77*$E$36)-($B77*$E$37)-($B77*$E$38)</f>
        <v>2444.3005453975125</v>
      </c>
      <c r="G77" s="25">
        <f>(($B77*G$70))-($F$41-$F$38-$F$37-$F$36)-($B77*$E$36)-($B77*$E$37)-($B77*$E$38)</f>
        <v>2656.8005453975129</v>
      </c>
    </row>
    <row r="78" spans="1:7" x14ac:dyDescent="0.2">
      <c r="B78" s="33"/>
      <c r="C78" s="24"/>
      <c r="D78" s="24"/>
      <c r="E78" s="24"/>
      <c r="F78" s="24"/>
      <c r="G78" s="25"/>
    </row>
    <row r="79" spans="1:7" ht="18" x14ac:dyDescent="0.35">
      <c r="B79" s="33">
        <v>450</v>
      </c>
      <c r="C79" s="24">
        <f>(($B79*C$70))-($F$41-$F$38-$F$37-$F$36)-($B79*$E$36)-($B79*$E$37)-($B79*$E$38)</f>
        <v>2031.5505453975125</v>
      </c>
      <c r="D79" s="24">
        <f>(($B79*D$70))-($F$41-$F$38-$F$37-$F$36)-($B79*$E$36)-($B79*$E$37)-($B79*$E$38)</f>
        <v>2256.5505453975125</v>
      </c>
      <c r="E79" s="26">
        <f>(($B79*E$70))-($F$41-$F$38-$F$37-$F$36)-($B79*$E$36)-($B79*$E$37)-($B79*$E$38)</f>
        <v>2481.5505453975125</v>
      </c>
      <c r="F79" s="24">
        <f>(($B79*F$70))-($F$41-$F$38-$F$37-$F$36)-($B79*$E$36)-($B79*$E$37)-($B79*$E$38)</f>
        <v>2706.5505453975129</v>
      </c>
      <c r="G79" s="25">
        <f>(($B79*G$70))-($F$41-$F$38-$F$37-$F$36)-($B79*$E$36)-($B79*$E$37)-($B79*$E$38)</f>
        <v>2931.5505453975129</v>
      </c>
    </row>
    <row r="80" spans="1:7" ht="18" x14ac:dyDescent="0.35">
      <c r="B80" s="33"/>
      <c r="C80" s="24"/>
      <c r="D80" s="24"/>
      <c r="E80" s="26"/>
      <c r="F80" s="24"/>
      <c r="G80" s="25"/>
    </row>
    <row r="81" spans="1:8" x14ac:dyDescent="0.2">
      <c r="B81" s="33">
        <v>475</v>
      </c>
      <c r="C81" s="24">
        <f>(($B81*C$70))-($F$41-$F$38-$F$37-$F$36)-($B81*$E$36)-($B81*$E$37)-($B81*$E$38)</f>
        <v>2256.3005453975125</v>
      </c>
      <c r="D81" s="24">
        <f>(($B81*D$70))-($F$41-$F$38-$F$37-$F$36)-($B81*$E$36)-($B81*$E$37)-($B81*$E$38)</f>
        <v>2493.8005453975129</v>
      </c>
      <c r="E81" s="24">
        <f>(($B81*E$70))-($F$41-$F$38-$F$37-$F$36)-($B81*$E$36)-($B81*$E$37)-($B81*$E$38)</f>
        <v>2731.3005453975129</v>
      </c>
      <c r="F81" s="24">
        <f>(($B81*F$70))-($F$41-$F$38-$F$37-$F$36)-($B81*$E$36)-($B81*$E$37)-($B81*$E$38)</f>
        <v>2968.8005453975129</v>
      </c>
      <c r="G81" s="25">
        <f>(($B81*G$70))-($F$41-$F$38-$F$37-$F$36)-($B81*$E$36)-($B81*$E$37)-($B81*$E$38)</f>
        <v>3206.3005453975129</v>
      </c>
    </row>
    <row r="82" spans="1:8" ht="16" thickBot="1" x14ac:dyDescent="0.25">
      <c r="B82" s="34"/>
      <c r="C82" s="27"/>
      <c r="D82" s="27"/>
      <c r="E82" s="27"/>
      <c r="F82" s="27"/>
      <c r="G82" s="28"/>
    </row>
    <row r="84" spans="1:8" x14ac:dyDescent="0.2">
      <c r="B84" s="2"/>
    </row>
    <row r="85" spans="1:8" x14ac:dyDescent="0.2">
      <c r="A85" s="50" t="s">
        <v>69</v>
      </c>
      <c r="B85" s="50"/>
      <c r="C85" s="50"/>
      <c r="D85" s="50"/>
      <c r="E85" s="50"/>
      <c r="F85" s="50"/>
      <c r="G85" s="50"/>
      <c r="H85" s="50"/>
    </row>
    <row r="86" spans="1:8" x14ac:dyDescent="0.2">
      <c r="A86" s="50"/>
      <c r="B86" s="50"/>
      <c r="C86" s="50"/>
      <c r="D86" s="50"/>
      <c r="E86" s="50"/>
      <c r="F86" s="50"/>
      <c r="G86" s="50"/>
      <c r="H86" s="50"/>
    </row>
    <row r="87" spans="1:8" x14ac:dyDescent="0.2">
      <c r="A87" s="51" t="s">
        <v>68</v>
      </c>
      <c r="B87" s="51"/>
      <c r="C87" s="51"/>
      <c r="D87" s="51"/>
      <c r="E87" s="51"/>
      <c r="F87" s="51"/>
      <c r="G87" s="51"/>
      <c r="H87" s="51"/>
    </row>
    <row r="91" spans="1:8" x14ac:dyDescent="0.2">
      <c r="B91" s="2"/>
    </row>
  </sheetData>
  <mergeCells count="3">
    <mergeCell ref="C69:G69"/>
    <mergeCell ref="A85:H86"/>
    <mergeCell ref="A87:H87"/>
  </mergeCells>
  <hyperlinks>
    <hyperlink ref="A87" r:id="rId1" display="http://www.aces.edu/" xr:uid="{B0308E6D-A332-5D46-99FA-432507282F8E}"/>
  </hyperlinks>
  <pageMargins left="0.7" right="0.7" top="0.75" bottom="0.75" header="0.3" footer="0.3"/>
  <pageSetup scale="54"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GREENS</vt:lpstr>
      <vt:lpstr>GREENS!Print_Area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Jessie Boswell</dc:creator>
  <cp:lastModifiedBy>Microsoft Office User</cp:lastModifiedBy>
  <cp:lastPrinted>2021-07-16T15:37:26Z</cp:lastPrinted>
  <dcterms:created xsi:type="dcterms:W3CDTF">2021-04-20T13:41:08Z</dcterms:created>
  <dcterms:modified xsi:type="dcterms:W3CDTF">2021-07-16T15:37:30Z</dcterms:modified>
</cp:coreProperties>
</file>